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<sst xmlns="http://schemas.openxmlformats.org/spreadsheetml/2006/main" count="30" uniqueCount="29">
  <si>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x</t>
  </si>
  <si>
    <r>
      <t>⌠</t>
    </r>
    <r>
      <rPr>
        <sz val="10"/>
        <rFont val="Arial"/>
        <family val="0"/>
      </rPr>
      <t>f(x)dx</t>
    </r>
  </si>
  <si>
    <t>f(x)</t>
  </si>
  <si>
    <t>f'(x)</t>
  </si>
  <si>
    <t>f''(x)</t>
  </si>
  <si>
    <t>hx=</t>
  </si>
  <si>
    <t>Δx</t>
  </si>
  <si>
    <t>Δf''(x)</t>
  </si>
  <si>
    <t>Δf'(x)</t>
  </si>
  <si>
    <t>lΔx</t>
  </si>
  <si>
    <t>lΔf'(x)</t>
  </si>
  <si>
    <t>lΔf''(x)</t>
  </si>
  <si>
    <t>Мин Δf'(x)=</t>
  </si>
  <si>
    <t>при dx=</t>
  </si>
  <si>
    <t>Мин Δf''(x)=</t>
  </si>
  <si>
    <t>x=</t>
  </si>
  <si>
    <t>f(x)=</t>
  </si>
  <si>
    <t>f'(x)=</t>
  </si>
  <si>
    <t>f''(x)=</t>
  </si>
  <si>
    <r>
      <t>F'(x)=</t>
    </r>
    <r>
      <rPr>
        <sz val="10"/>
        <rFont val="Arial"/>
        <family val="0"/>
      </rPr>
      <t>(f(x+Δx/2)-f(x-Δx/2))/Δx</t>
    </r>
  </si>
  <si>
    <r>
      <t>Δf'(x)=</t>
    </r>
    <r>
      <rPr>
        <sz val="10"/>
        <rFont val="Arial"/>
        <family val="2"/>
      </rPr>
      <t>|f'(x)-ΔF'(x)|</t>
    </r>
  </si>
  <si>
    <r>
      <t>|Δf'(x)=</t>
    </r>
    <r>
      <rPr>
        <sz val="10"/>
        <rFont val="Arial"/>
        <family val="0"/>
      </rPr>
      <t>log10(Δf'(x))</t>
    </r>
  </si>
  <si>
    <r>
      <t>Δf''(x)=</t>
    </r>
    <r>
      <rPr>
        <sz val="10"/>
        <rFont val="Arial"/>
        <family val="2"/>
      </rPr>
      <t>|f''(x)-F''(x)|</t>
    </r>
  </si>
  <si>
    <r>
      <t>lΔf''(x)</t>
    </r>
    <r>
      <rPr>
        <sz val="10"/>
        <rFont val="Arial"/>
        <family val="0"/>
      </rPr>
      <t>=log10(Δf''(x))</t>
    </r>
  </si>
  <si>
    <t>Экспериментальная оценка зависимости ошибок приближенных значений производных,</t>
  </si>
  <si>
    <t>вычисляемых по формулам конечных разностей</t>
  </si>
  <si>
    <t>F'(x)</t>
  </si>
  <si>
    <t>F''(x)</t>
  </si>
  <si>
    <r>
      <t>F''(x)=</t>
    </r>
    <r>
      <rPr>
        <sz val="10"/>
        <rFont val="Arial"/>
        <family val="0"/>
      </rPr>
      <t>(f(x+Δx)-2f(x)+f(x-Δx))/Δx^2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</si>
</sst>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E+00"/>
    <numFmt numFmtId="183" formatCode="0.000000000E+00"/>
    <numFmt numFmtId="184" formatCode="0.0000000000E+00"/>
  </numFmts>
  <fonts count="6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82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82" fontId="0" fillId="4" borderId="1" xfId="0" applyNumberFormat="1" applyFill="1" applyBorder="1" applyAlignment="1">
      <alignment/>
    </xf>
    <xf numFmtId="183" fontId="0" fillId="5" borderId="1" xfId="0" applyNumberFormat="1" applyFill="1" applyBorder="1" applyAlignment="1">
      <alignment/>
    </xf>
    <xf numFmtId="182" fontId="2" fillId="0" borderId="0" xfId="0" applyNumberFormat="1" applyFont="1" applyAlignment="1">
      <alignment horizontal="right"/>
    </xf>
    <xf numFmtId="11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6" borderId="1" xfId="0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183" fontId="0" fillId="6" borderId="1" xfId="0" applyNumberFormat="1" applyFill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183" fontId="0" fillId="0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1!$B$3</c:f>
              <c:strCache>
                <c:ptCount val="1"/>
                <c:pt idx="0">
                  <c:v>⌠f(x)dx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1!$A$4:$A$73</c:f>
              <c:numCache/>
            </c:numRef>
          </c:cat>
          <c:val>
            <c:numRef>
              <c:f>1!$B$4:$B$73</c:f>
              <c:numCache/>
            </c:numRef>
          </c:val>
          <c:smooth val="0"/>
        </c:ser>
        <c:ser>
          <c:idx val="1"/>
          <c:order val="1"/>
          <c:tx>
            <c:strRef>
              <c:f>1!$C$3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1!$A$4:$A$73</c:f>
              <c:numCache/>
            </c:numRef>
          </c:cat>
          <c:val>
            <c:numRef>
              <c:f>1!$C$4:$C$73</c:f>
              <c:numCache/>
            </c:numRef>
          </c:val>
          <c:smooth val="0"/>
        </c:ser>
        <c:ser>
          <c:idx val="2"/>
          <c:order val="2"/>
          <c:tx>
            <c:strRef>
              <c:f>1!$D$3</c:f>
              <c:strCache>
                <c:ptCount val="1"/>
                <c:pt idx="0">
                  <c:v>f'(x)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1!$A$4:$A$73</c:f>
              <c:numCache/>
            </c:numRef>
          </c:cat>
          <c:val>
            <c:numRef>
              <c:f>1!$D$4:$D$73</c:f>
              <c:numCache/>
            </c:numRef>
          </c:val>
          <c:smooth val="0"/>
        </c:ser>
        <c:ser>
          <c:idx val="3"/>
          <c:order val="3"/>
          <c:tx>
            <c:strRef>
              <c:f>1!$E$3</c:f>
              <c:strCache>
                <c:ptCount val="1"/>
                <c:pt idx="0">
                  <c:v>f''(x)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1!$A$4:$A$73</c:f>
              <c:numCache/>
            </c:numRef>
          </c:cat>
          <c:val>
            <c:numRef>
              <c:f>1!$E$4:$E$73</c:f>
              <c:numCache/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Зависимости ошибок вычисления приближенных значений производных от приращения аргумента</a:t>
            </a:r>
          </a:p>
        </c:rich>
      </c:tx>
      <c:layout>
        <c:manualLayout>
          <c:xMode val="factor"/>
          <c:yMode val="factor"/>
          <c:x val="-0.139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32"/>
          <c:w val="0.810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2!$G$7</c:f>
              <c:strCache>
                <c:ptCount val="1"/>
                <c:pt idx="0">
                  <c:v>lΔf'(x)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2!$G$8:$G$21</c:f>
              <c:numCache/>
            </c:numRef>
          </c:val>
          <c:smooth val="0"/>
        </c:ser>
        <c:ser>
          <c:idx val="1"/>
          <c:order val="1"/>
          <c:tx>
            <c:strRef>
              <c:f>2!$H$7</c:f>
              <c:strCache>
                <c:ptCount val="1"/>
                <c:pt idx="0">
                  <c:v>lΔf''(x)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2!$H$8:$H$21</c:f>
              <c:numCache/>
            </c:numRef>
          </c:val>
          <c:smooth val="0"/>
        </c:ser>
        <c:axId val="16574363"/>
        <c:axId val="14951540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1657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2!$D$8:$D$21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2!$E$8:$E$21</c:f>
              <c:numCache/>
            </c:numRef>
          </c:val>
          <c:smooth val="0"/>
        </c:ser>
        <c:axId val="346133"/>
        <c:axId val="3115198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</xdr:row>
      <xdr:rowOff>9525</xdr:rowOff>
    </xdr:from>
    <xdr:to>
      <xdr:col>14</xdr:col>
      <xdr:colOff>561975</xdr:colOff>
      <xdr:row>24</xdr:row>
      <xdr:rowOff>66675</xdr:rowOff>
    </xdr:to>
    <xdr:graphicFrame>
      <xdr:nvGraphicFramePr>
        <xdr:cNvPr id="1" name="Chart 3"/>
        <xdr:cNvGraphicFramePr/>
      </xdr:nvGraphicFramePr>
      <xdr:xfrm>
        <a:off x="5305425" y="495300"/>
        <a:ext cx="45243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9525</xdr:rowOff>
    </xdr:from>
    <xdr:to>
      <xdr:col>4</xdr:col>
      <xdr:colOff>1095375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219075" y="4381500"/>
        <a:ext cx="5172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47</xdr:row>
      <xdr:rowOff>133350</xdr:rowOff>
    </xdr:from>
    <xdr:to>
      <xdr:col>4</xdr:col>
      <xdr:colOff>1019175</xdr:colOff>
      <xdr:row>64</xdr:row>
      <xdr:rowOff>104775</xdr:rowOff>
    </xdr:to>
    <xdr:graphicFrame>
      <xdr:nvGraphicFramePr>
        <xdr:cNvPr id="2" name="Chart 4"/>
        <xdr:cNvGraphicFramePr/>
      </xdr:nvGraphicFramePr>
      <xdr:xfrm>
        <a:off x="638175" y="77438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pane ySplit="2" topLeftCell="BM3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3" max="3" width="11.57421875" style="0" customWidth="1"/>
    <col min="6" max="6" width="17.7109375" style="0" customWidth="1"/>
  </cols>
  <sheetData>
    <row r="1" ht="12.75">
      <c r="C1" s="23">
        <v>0.261799388</v>
      </c>
    </row>
    <row r="2" spans="6:7" ht="12.75">
      <c r="F2" s="2" t="s">
        <v>5</v>
      </c>
      <c r="G2" s="5">
        <f>0.2</f>
        <v>0.2</v>
      </c>
    </row>
    <row r="3" spans="1:5" ht="12.75">
      <c r="A3" t="s">
        <v>0</v>
      </c>
      <c r="B3" s="1" t="s">
        <v>1</v>
      </c>
      <c r="C3" t="s">
        <v>2</v>
      </c>
      <c r="D3" t="s">
        <v>3</v>
      </c>
      <c r="E3" t="s">
        <v>4</v>
      </c>
    </row>
    <row r="4" spans="1:6" ht="12.75">
      <c r="A4" s="4">
        <f>0.8</f>
        <v>0.8</v>
      </c>
      <c r="B4">
        <v>0</v>
      </c>
      <c r="C4">
        <f>EXP(-A4/5)*SIN(A4)</f>
        <v>0.6112905373371093</v>
      </c>
      <c r="D4">
        <f>EXP(-A4/5)*(-0.2*SIN(A4)+COS(A4))</f>
        <v>0.47143618763385253</v>
      </c>
      <c r="E4">
        <f>-EXP(-A4/5)*(24/25*SIN(A4)+2/5*COS(A4))</f>
        <v>-0.8243166338841347</v>
      </c>
      <c r="F4" s="27"/>
    </row>
    <row r="5" spans="1:5" ht="12.75">
      <c r="A5" s="3">
        <f>A4+$G$2</f>
        <v>1</v>
      </c>
      <c r="B5">
        <f>(EXP(-A5/5)*SIN(A5)+EXP(-A4/5)*SIN(A4))/2*$G$2</f>
        <v>0.13002287104221494</v>
      </c>
      <c r="C5">
        <f aca="true" t="shared" si="0" ref="C5:C68">EXP(-A5/5)*SIN(A5)</f>
        <v>0.6889381730850401</v>
      </c>
      <c r="D5">
        <f aca="true" t="shared" si="1" ref="D5:D68">EXP(-A5/5)*(-0.2*SIN(A5)+COS(A5))</f>
        <v>0.30457447915618413</v>
      </c>
      <c r="E5">
        <f aca="true" t="shared" si="2" ref="E5:E68">-EXP(-A5/5)*(24/25*SIN(A5)+2/5*COS(A5))</f>
        <v>-0.8383254916709154</v>
      </c>
    </row>
    <row r="6" spans="1:5" ht="12.75">
      <c r="A6" s="3">
        <f aca="true" t="shared" si="3" ref="A6:A69">A5+$G$2</f>
        <v>1.2</v>
      </c>
      <c r="B6">
        <f aca="true" t="shared" si="4" ref="B6:B69">(EXP(-A6/5)*SIN(A6)+EXP(-A5/5)*SIN(A5))/2*$G$2</f>
        <v>0.1422106085709865</v>
      </c>
      <c r="C6">
        <f t="shared" si="0"/>
        <v>0.7331679126248247</v>
      </c>
      <c r="D6">
        <f t="shared" si="1"/>
        <v>0.13840712281990014</v>
      </c>
      <c r="E6">
        <f t="shared" si="2"/>
        <v>-0.8178574782577778</v>
      </c>
    </row>
    <row r="7" spans="1:5" ht="12.75">
      <c r="A7" s="3">
        <f t="shared" si="3"/>
        <v>1.4</v>
      </c>
      <c r="B7">
        <f t="shared" si="4"/>
        <v>0.14779547965720377</v>
      </c>
      <c r="C7">
        <f t="shared" si="0"/>
        <v>0.7447868839472128</v>
      </c>
      <c r="D7">
        <f t="shared" si="1"/>
        <v>-0.02049897360375845</v>
      </c>
      <c r="E7">
        <f t="shared" si="2"/>
        <v>-0.766378769863598</v>
      </c>
    </row>
    <row r="8" spans="1:5" ht="12.75">
      <c r="A8" s="3">
        <f t="shared" si="3"/>
        <v>1.5999999999999999</v>
      </c>
      <c r="B8">
        <f t="shared" si="4"/>
        <v>0.14706262932800818</v>
      </c>
      <c r="C8">
        <f t="shared" si="0"/>
        <v>0.7258394093328688</v>
      </c>
      <c r="D8">
        <f t="shared" si="1"/>
        <v>-0.16637108686866625</v>
      </c>
      <c r="E8">
        <f t="shared" si="2"/>
        <v>-0.688324550958717</v>
      </c>
    </row>
    <row r="9" spans="1:5" ht="12.75">
      <c r="A9" s="3">
        <f t="shared" si="3"/>
        <v>1.7999999999999998</v>
      </c>
      <c r="B9">
        <f t="shared" si="4"/>
        <v>0.14052698465969457</v>
      </c>
      <c r="C9">
        <f t="shared" si="0"/>
        <v>0.6794304372640768</v>
      </c>
      <c r="D9">
        <f t="shared" si="1"/>
        <v>-0.29439961015393074</v>
      </c>
      <c r="E9">
        <f t="shared" si="2"/>
        <v>-0.5888478106930676</v>
      </c>
    </row>
    <row r="10" spans="1:5" ht="12.75">
      <c r="A10" s="3">
        <f t="shared" si="3"/>
        <v>1.9999999999999998</v>
      </c>
      <c r="B10">
        <f t="shared" si="4"/>
        <v>0.12889507302739564</v>
      </c>
      <c r="C10">
        <f t="shared" si="0"/>
        <v>0.6095202930098794</v>
      </c>
      <c r="D10">
        <f t="shared" si="1"/>
        <v>-0.4008556252338419</v>
      </c>
      <c r="E10">
        <f t="shared" si="2"/>
        <v>-0.4735588546367378</v>
      </c>
    </row>
    <row r="11" spans="1:5" ht="12.75">
      <c r="A11" s="3">
        <f t="shared" si="3"/>
        <v>2.1999999999999997</v>
      </c>
      <c r="B11">
        <f t="shared" si="4"/>
        <v>0.11302214233844388</v>
      </c>
      <c r="C11">
        <f t="shared" si="0"/>
        <v>0.5207011303745592</v>
      </c>
      <c r="D11">
        <f t="shared" si="1"/>
        <v>-0.4831563794354747</v>
      </c>
      <c r="E11">
        <f t="shared" si="2"/>
        <v>-0.3482666238153516</v>
      </c>
    </row>
    <row r="12" spans="1:5" ht="12.75">
      <c r="A12" s="3">
        <f t="shared" si="3"/>
        <v>2.4</v>
      </c>
      <c r="B12">
        <f t="shared" si="4"/>
        <v>0.09386665282761641</v>
      </c>
      <c r="C12">
        <f t="shared" si="0"/>
        <v>0.41796539790160486</v>
      </c>
      <c r="D12">
        <f t="shared" si="1"/>
        <v>-0.5398800639794654</v>
      </c>
      <c r="E12">
        <f t="shared" si="2"/>
        <v>-0.2187319882258829</v>
      </c>
    </row>
    <row r="13" spans="1:5" ht="12.75">
      <c r="A13" s="3">
        <f t="shared" si="3"/>
        <v>2.6</v>
      </c>
      <c r="B13">
        <f t="shared" si="4"/>
        <v>0.07244415559562888</v>
      </c>
      <c r="C13">
        <f t="shared" si="0"/>
        <v>0.3064761580546838</v>
      </c>
      <c r="D13">
        <f t="shared" si="1"/>
        <v>-0.5707332028133401</v>
      </c>
      <c r="E13">
        <f t="shared" si="2"/>
        <v>-0.09044192325153512</v>
      </c>
    </row>
    <row r="14" spans="1:5" ht="12.75">
      <c r="A14" s="3">
        <f t="shared" si="3"/>
        <v>2.8000000000000003</v>
      </c>
      <c r="B14">
        <f t="shared" si="4"/>
        <v>0.049782442570568436</v>
      </c>
      <c r="C14">
        <f t="shared" si="0"/>
        <v>0.19134826765100052</v>
      </c>
      <c r="D14">
        <f t="shared" si="1"/>
        <v>-0.5764755946809835</v>
      </c>
      <c r="E14">
        <f t="shared" si="2"/>
        <v>0.03158803951535287</v>
      </c>
    </row>
    <row r="15" spans="1:5" ht="12.75">
      <c r="A15" s="3">
        <f t="shared" si="3"/>
        <v>3.0000000000000004</v>
      </c>
      <c r="B15">
        <f t="shared" si="4"/>
        <v>0.02687965701599382</v>
      </c>
      <c r="C15">
        <f t="shared" si="0"/>
        <v>0.07744830250893767</v>
      </c>
      <c r="D15">
        <f t="shared" si="1"/>
        <v>-0.5588090622818879</v>
      </c>
      <c r="E15">
        <f t="shared" si="2"/>
        <v>0.14297739030346</v>
      </c>
    </row>
    <row r="16" spans="1:5" ht="12.75">
      <c r="A16" s="3">
        <f t="shared" si="3"/>
        <v>3.2000000000000006</v>
      </c>
      <c r="B16">
        <f t="shared" si="4"/>
        <v>0.004666805891957214</v>
      </c>
      <c r="C16">
        <f t="shared" si="0"/>
        <v>-0.030780243589365527</v>
      </c>
      <c r="D16">
        <f t="shared" si="1"/>
        <v>-0.5202372235204539</v>
      </c>
      <c r="E16">
        <f t="shared" si="2"/>
        <v>0.2401063427411217</v>
      </c>
    </row>
    <row r="17" spans="1:5" ht="12.75">
      <c r="A17" s="3">
        <f t="shared" si="3"/>
        <v>3.400000000000001</v>
      </c>
      <c r="B17">
        <f t="shared" si="4"/>
        <v>-0.016024170812398746</v>
      </c>
      <c r="C17">
        <f t="shared" si="0"/>
        <v>-0.12946146453462196</v>
      </c>
      <c r="D17">
        <f t="shared" si="1"/>
        <v>-0.46390409964217005</v>
      </c>
      <c r="E17">
        <f t="shared" si="2"/>
        <v>0.32020156297287483</v>
      </c>
    </row>
    <row r="18" spans="1:5" ht="12.75">
      <c r="A18" s="3">
        <f t="shared" si="3"/>
        <v>3.600000000000001</v>
      </c>
      <c r="B18">
        <f t="shared" si="4"/>
        <v>-0.034485928861679845</v>
      </c>
      <c r="C18">
        <f t="shared" si="0"/>
        <v>-0.21539782408217648</v>
      </c>
      <c r="D18">
        <f t="shared" si="1"/>
        <v>-0.39341961738530196</v>
      </c>
      <c r="E18">
        <f t="shared" si="2"/>
        <v>0.38138158399958433</v>
      </c>
    </row>
    <row r="19" spans="1:5" ht="12.75">
      <c r="A19" s="3">
        <f t="shared" si="3"/>
        <v>3.800000000000001</v>
      </c>
      <c r="B19">
        <f t="shared" si="4"/>
        <v>-0.050154321777717704</v>
      </c>
      <c r="C19">
        <f t="shared" si="0"/>
        <v>-0.2861453936950005</v>
      </c>
      <c r="D19">
        <f t="shared" si="1"/>
        <v>-0.3126799649722179</v>
      </c>
      <c r="E19">
        <f t="shared" si="2"/>
        <v>0.4226631954316877</v>
      </c>
    </row>
    <row r="20" spans="1:5" ht="12.75">
      <c r="A20" s="3">
        <f t="shared" si="3"/>
        <v>4.000000000000001</v>
      </c>
      <c r="B20">
        <f t="shared" si="4"/>
        <v>-0.06261986749530406</v>
      </c>
      <c r="C20">
        <f t="shared" si="0"/>
        <v>-0.3400532812580401</v>
      </c>
      <c r="D20">
        <f t="shared" si="1"/>
        <v>-0.2256903548128683</v>
      </c>
      <c r="E20">
        <f t="shared" si="2"/>
        <v>0.443931554433509</v>
      </c>
    </row>
    <row r="21" spans="1:5" ht="12.75">
      <c r="A21" s="3">
        <f t="shared" si="3"/>
        <v>4.200000000000001</v>
      </c>
      <c r="B21">
        <f t="shared" si="4"/>
        <v>-0.07163217141748149</v>
      </c>
      <c r="C21">
        <f t="shared" si="0"/>
        <v>-0.3762684329167747</v>
      </c>
      <c r="D21">
        <f t="shared" si="1"/>
        <v>-0.13639706921440856</v>
      </c>
      <c r="E21">
        <f t="shared" si="2"/>
        <v>0.4458779979192091</v>
      </c>
    </row>
    <row r="22" spans="1:5" ht="12.75">
      <c r="A22" s="3">
        <f t="shared" si="3"/>
        <v>4.400000000000001</v>
      </c>
      <c r="B22">
        <f t="shared" si="4"/>
        <v>-0.07709767118868996</v>
      </c>
      <c r="C22">
        <f t="shared" si="0"/>
        <v>-0.39470827897012484</v>
      </c>
      <c r="D22">
        <f t="shared" si="1"/>
        <v>-0.04853476687108029</v>
      </c>
      <c r="E22">
        <f t="shared" si="2"/>
        <v>0.42991051687736187</v>
      </c>
    </row>
    <row r="23" spans="1:5" ht="12.75">
      <c r="A23" s="3">
        <f t="shared" si="3"/>
        <v>4.600000000000001</v>
      </c>
      <c r="B23">
        <f t="shared" si="4"/>
        <v>-0.07907130648724417</v>
      </c>
      <c r="C23">
        <f t="shared" si="0"/>
        <v>-0.39600478590231675</v>
      </c>
      <c r="D23">
        <f t="shared" si="1"/>
        <v>0.034506039691100845</v>
      </c>
      <c r="E23">
        <f t="shared" si="2"/>
        <v>0.39804256146196904</v>
      </c>
    </row>
    <row r="24" spans="1:5" ht="12.75">
      <c r="A24" s="3">
        <f t="shared" si="3"/>
        <v>4.800000000000002</v>
      </c>
      <c r="B24">
        <f t="shared" si="4"/>
        <v>-0.07774291278857402</v>
      </c>
      <c r="C24">
        <f t="shared" si="0"/>
        <v>-0.38142434198342345</v>
      </c>
      <c r="D24">
        <f t="shared" si="1"/>
        <v>0.10978760668570352</v>
      </c>
      <c r="E24">
        <f t="shared" si="2"/>
        <v>0.35276627298847896</v>
      </c>
    </row>
    <row r="25" spans="1:5" ht="12.75">
      <c r="A25" s="3">
        <f t="shared" si="3"/>
        <v>5.000000000000002</v>
      </c>
      <c r="B25">
        <f t="shared" si="4"/>
        <v>-0.07341928682722292</v>
      </c>
      <c r="C25">
        <f t="shared" si="0"/>
        <v>-0.35276852628880573</v>
      </c>
      <c r="D25">
        <f t="shared" si="1"/>
        <v>0.17490719152744344</v>
      </c>
      <c r="E25">
        <f t="shared" si="2"/>
        <v>0.2969163907293806</v>
      </c>
    </row>
    <row r="26" spans="1:5" ht="12.75">
      <c r="A26" s="3">
        <f t="shared" si="3"/>
        <v>5.200000000000002</v>
      </c>
      <c r="B26">
        <f t="shared" si="4"/>
        <v>-0.06650297106513757</v>
      </c>
      <c r="C26">
        <f t="shared" si="0"/>
        <v>-0.31226118436256994</v>
      </c>
      <c r="D26">
        <f t="shared" si="1"/>
        <v>0.22805164791937557</v>
      </c>
      <c r="E26">
        <f t="shared" si="2"/>
        <v>0.23353097256932245</v>
      </c>
    </row>
    <row r="27" spans="1:5" ht="12.75">
      <c r="A27" s="3">
        <f t="shared" si="3"/>
        <v>5.400000000000002</v>
      </c>
      <c r="B27">
        <f t="shared" si="4"/>
        <v>-0.057468854671388694</v>
      </c>
      <c r="C27">
        <f t="shared" si="0"/>
        <v>-0.262427362351317</v>
      </c>
      <c r="D27">
        <f t="shared" si="1"/>
        <v>0.2680243332991009</v>
      </c>
      <c r="E27">
        <f t="shared" si="2"/>
        <v>0.16571472352572927</v>
      </c>
    </row>
    <row r="28" spans="1:5" ht="12.75">
      <c r="A28" s="3">
        <f t="shared" si="3"/>
        <v>5.600000000000002</v>
      </c>
      <c r="B28">
        <f t="shared" si="4"/>
        <v>-0.04683969113086739</v>
      </c>
      <c r="C28">
        <f t="shared" si="0"/>
        <v>-0.20596954895735695</v>
      </c>
      <c r="D28">
        <f t="shared" si="1"/>
        <v>0.29424538534843325</v>
      </c>
      <c r="E28">
        <f t="shared" si="2"/>
        <v>0.09651017677627789</v>
      </c>
    </row>
    <row r="29" spans="1:5" ht="12.75">
      <c r="A29" s="3">
        <f t="shared" si="3"/>
        <v>5.8000000000000025</v>
      </c>
      <c r="B29">
        <f t="shared" si="4"/>
        <v>-0.035161591181150996</v>
      </c>
      <c r="C29">
        <f t="shared" si="0"/>
        <v>-0.14564636285415297</v>
      </c>
      <c r="D29">
        <f t="shared" si="1"/>
        <v>0.30672740403377435</v>
      </c>
      <c r="E29">
        <f t="shared" si="2"/>
        <v>0.028781255754809325</v>
      </c>
    </row>
    <row r="30" spans="1:5" ht="12.75">
      <c r="A30" s="3">
        <f t="shared" si="3"/>
        <v>6.000000000000003</v>
      </c>
      <c r="B30">
        <f t="shared" si="4"/>
        <v>-0.022980469363023295</v>
      </c>
      <c r="C30">
        <f t="shared" si="0"/>
        <v>-0.08415833077607998</v>
      </c>
      <c r="D30">
        <f t="shared" si="1"/>
        <v>0.3060293989443862</v>
      </c>
      <c r="E30">
        <f t="shared" si="2"/>
        <v>-0.03488709557063132</v>
      </c>
    </row>
    <row r="31" spans="1:5" ht="12.75">
      <c r="A31" s="3">
        <f t="shared" si="3"/>
        <v>6.200000000000003</v>
      </c>
      <c r="B31">
        <f t="shared" si="4"/>
        <v>-0.010820309262944314</v>
      </c>
      <c r="C31">
        <f t="shared" si="0"/>
        <v>-0.024044761853363163</v>
      </c>
      <c r="D31">
        <f t="shared" si="1"/>
        <v>0.2931925077610778</v>
      </c>
      <c r="E31">
        <f t="shared" si="2"/>
        <v>-0.09227045077693345</v>
      </c>
    </row>
    <row r="32" spans="1:5" ht="12.75">
      <c r="A32" s="3">
        <f t="shared" si="3"/>
        <v>6.400000000000003</v>
      </c>
      <c r="B32">
        <f t="shared" si="4"/>
        <v>0.0008360264433235121</v>
      </c>
      <c r="C32">
        <f t="shared" si="0"/>
        <v>0.03240502628659828</v>
      </c>
      <c r="D32">
        <f t="shared" si="1"/>
        <v>0.2696614484050328</v>
      </c>
      <c r="E32">
        <f t="shared" si="2"/>
        <v>-0.14156580670007535</v>
      </c>
    </row>
    <row r="33" spans="1:5" ht="12.75">
      <c r="A33" s="3">
        <f t="shared" si="3"/>
        <v>6.600000000000003</v>
      </c>
      <c r="B33">
        <f t="shared" si="4"/>
        <v>0.011562872250359808</v>
      </c>
      <c r="C33">
        <f t="shared" si="0"/>
        <v>0.08322369621699978</v>
      </c>
      <c r="D33">
        <f t="shared" si="1"/>
        <v>0.23719593114723403</v>
      </c>
      <c r="E33">
        <f t="shared" si="2"/>
        <v>-0.18143101652457339</v>
      </c>
    </row>
    <row r="34" spans="1:5" ht="12.75">
      <c r="A34" s="3">
        <f t="shared" si="3"/>
        <v>6.800000000000003</v>
      </c>
      <c r="B34">
        <f t="shared" si="4"/>
        <v>0.02100432128233608</v>
      </c>
      <c r="C34">
        <f t="shared" si="0"/>
        <v>0.12681951660636104</v>
      </c>
      <c r="D34">
        <f t="shared" si="1"/>
        <v>0.1977763320333849</v>
      </c>
      <c r="E34">
        <f t="shared" si="2"/>
        <v>-0.21100283008396942</v>
      </c>
    </row>
    <row r="35" spans="1:5" ht="12.75">
      <c r="A35" s="3">
        <f t="shared" si="3"/>
        <v>7.0000000000000036</v>
      </c>
      <c r="B35">
        <f t="shared" si="4"/>
        <v>0.028883041720073745</v>
      </c>
      <c r="C35">
        <f t="shared" si="0"/>
        <v>0.16201090059437642</v>
      </c>
      <c r="D35">
        <f t="shared" si="1"/>
        <v>0.1535078269109157</v>
      </c>
      <c r="E35">
        <f t="shared" si="2"/>
        <v>-0.2298944673825178</v>
      </c>
    </row>
    <row r="36" spans="1:5" ht="12.75">
      <c r="A36" s="3">
        <f t="shared" si="3"/>
        <v>7.200000000000004</v>
      </c>
      <c r="B36">
        <f t="shared" si="4"/>
        <v>0.0350052848714184</v>
      </c>
      <c r="C36">
        <f t="shared" si="0"/>
        <v>0.1880419481198076</v>
      </c>
      <c r="D36">
        <f t="shared" si="1"/>
        <v>0.10652692381948724</v>
      </c>
      <c r="E36">
        <f t="shared" si="2"/>
        <v>-0.2381743955723948</v>
      </c>
    </row>
    <row r="37" spans="1:5" ht="12.75">
      <c r="A37" s="3">
        <f t="shared" si="3"/>
        <v>7.400000000000004</v>
      </c>
      <c r="B37">
        <f t="shared" si="4"/>
        <v>0.03926217815821847</v>
      </c>
      <c r="C37">
        <f t="shared" si="0"/>
        <v>0.20457983346237701</v>
      </c>
      <c r="D37">
        <f t="shared" si="1"/>
        <v>0.058913933203456684</v>
      </c>
      <c r="E37">
        <f t="shared" si="2"/>
        <v>-0.23632860008225479</v>
      </c>
    </row>
    <row r="38" spans="1:5" ht="12.75">
      <c r="A38" s="3">
        <f t="shared" si="3"/>
        <v>7.600000000000004</v>
      </c>
      <c r="B38">
        <f t="shared" si="4"/>
        <v>0.04162753713505523</v>
      </c>
      <c r="C38">
        <f t="shared" si="0"/>
        <v>0.21169553788817527</v>
      </c>
      <c r="D38">
        <f t="shared" si="1"/>
        <v>0.01261440670884554</v>
      </c>
      <c r="E38">
        <f t="shared" si="2"/>
        <v>-0.22520912208724048</v>
      </c>
    </row>
    <row r="39" spans="1:5" ht="12.75">
      <c r="A39" s="3">
        <f t="shared" si="3"/>
        <v>7.800000000000004</v>
      </c>
      <c r="B39">
        <f t="shared" si="4"/>
        <v>0.042152551340886295</v>
      </c>
      <c r="C39">
        <f t="shared" si="0"/>
        <v>0.20982997552068766</v>
      </c>
      <c r="D39">
        <f t="shared" si="1"/>
        <v>-0.0306280150071183</v>
      </c>
      <c r="E39">
        <f t="shared" si="2"/>
        <v>-0.20597196853866784</v>
      </c>
    </row>
    <row r="40" spans="1:5" ht="12.75">
      <c r="A40" s="3">
        <f t="shared" si="3"/>
        <v>8.000000000000004</v>
      </c>
      <c r="B40">
        <f t="shared" si="4"/>
        <v>0.040957796056324575</v>
      </c>
      <c r="C40">
        <f t="shared" si="0"/>
        <v>0.19974798504255806</v>
      </c>
      <c r="D40">
        <f t="shared" si="1"/>
        <v>-0.06932554720257601</v>
      </c>
      <c r="E40">
        <f t="shared" si="2"/>
        <v>-0.18000768556322996</v>
      </c>
    </row>
    <row r="41" spans="1:5" ht="12.75">
      <c r="A41" s="3">
        <f t="shared" si="3"/>
        <v>8.200000000000003</v>
      </c>
      <c r="B41">
        <f t="shared" si="4"/>
        <v>0.03822309382116344</v>
      </c>
      <c r="C41">
        <f t="shared" si="0"/>
        <v>0.18248295316907634</v>
      </c>
      <c r="D41">
        <f t="shared" si="1"/>
        <v>-0.10228586491062168</v>
      </c>
      <c r="E41">
        <f t="shared" si="2"/>
        <v>-0.1488679253315907</v>
      </c>
    </row>
    <row r="42" spans="1:5" ht="12.75">
      <c r="A42" s="3">
        <f t="shared" si="3"/>
        <v>8.400000000000002</v>
      </c>
      <c r="B42">
        <f t="shared" si="4"/>
        <v>0.03417579495884272</v>
      </c>
      <c r="C42">
        <f t="shared" si="0"/>
        <v>0.15927499641935086</v>
      </c>
      <c r="D42">
        <f t="shared" si="1"/>
        <v>-0.128636890463751</v>
      </c>
      <c r="E42">
        <f t="shared" si="2"/>
        <v>-0.11419124009062448</v>
      </c>
    </row>
    <row r="43" spans="1:5" ht="12.75">
      <c r="A43" s="3">
        <f t="shared" si="3"/>
        <v>8.600000000000001</v>
      </c>
      <c r="B43">
        <f t="shared" si="4"/>
        <v>0.0290780655773048</v>
      </c>
      <c r="C43">
        <f t="shared" si="0"/>
        <v>0.13150565935369712</v>
      </c>
      <c r="D43">
        <f t="shared" si="1"/>
        <v>-0.14783691625464068</v>
      </c>
      <c r="E43">
        <f t="shared" si="2"/>
        <v>-0.07763111922598874</v>
      </c>
    </row>
    <row r="44" spans="1:5" ht="12.75">
      <c r="A44" s="3">
        <f t="shared" si="3"/>
        <v>8.8</v>
      </c>
      <c r="B44">
        <f t="shared" si="4"/>
        <v>0.023213765815252124</v>
      </c>
      <c r="C44">
        <f t="shared" si="0"/>
        <v>0.10063199879882409</v>
      </c>
      <c r="D44">
        <f t="shared" si="1"/>
        <v>-0.15967078691183</v>
      </c>
      <c r="E44">
        <f t="shared" si="2"/>
        <v>-0.04078896398604505</v>
      </c>
    </row>
    <row r="45" spans="1:5" ht="12.75">
      <c r="A45" s="3">
        <f t="shared" si="3"/>
        <v>9</v>
      </c>
      <c r="B45">
        <f t="shared" si="4"/>
        <v>0.016875472622485076</v>
      </c>
      <c r="C45">
        <f t="shared" si="0"/>
        <v>0.06812272742602668</v>
      </c>
      <c r="D45">
        <f t="shared" si="1"/>
        <v>-0.1642333647997854</v>
      </c>
      <c r="E45">
        <f t="shared" si="2"/>
        <v>-0.00515429060315358</v>
      </c>
    </row>
    <row r="46" spans="1:5" ht="12.75">
      <c r="A46" s="3">
        <f t="shared" si="3"/>
        <v>9.2</v>
      </c>
      <c r="B46">
        <f t="shared" si="4"/>
        <v>0.010352152988862067</v>
      </c>
      <c r="C46">
        <f t="shared" si="0"/>
        <v>0.035398802462593984</v>
      </c>
      <c r="D46">
        <f t="shared" si="1"/>
        <v>-0.16190191530067752</v>
      </c>
      <c r="E46">
        <f t="shared" si="2"/>
        <v>0.027946011559173277</v>
      </c>
    </row>
    <row r="47" spans="1:5" ht="12.75">
      <c r="A47" s="3">
        <f t="shared" si="3"/>
        <v>9.399999999999999</v>
      </c>
      <c r="B47">
        <f t="shared" si="4"/>
        <v>0.003917928725269391</v>
      </c>
      <c r="C47">
        <f t="shared" si="0"/>
        <v>0.003780484790099926</v>
      </c>
      <c r="D47">
        <f t="shared" si="1"/>
        <v>-0.15329936396659316</v>
      </c>
      <c r="E47">
        <f t="shared" si="2"/>
        <v>0.05738804140493334</v>
      </c>
    </row>
    <row r="48" spans="1:5" ht="12.75">
      <c r="A48" s="3">
        <f t="shared" si="3"/>
        <v>9.599999999999998</v>
      </c>
      <c r="B48">
        <f t="shared" si="4"/>
        <v>-0.0021777035022963035</v>
      </c>
      <c r="C48">
        <f t="shared" si="0"/>
        <v>-0.02555751981306296</v>
      </c>
      <c r="D48">
        <f t="shared" si="1"/>
        <v>-0.13925059122201278</v>
      </c>
      <c r="E48">
        <f t="shared" si="2"/>
        <v>0.0822800570943906</v>
      </c>
    </row>
    <row r="49" spans="1:5" ht="12.75">
      <c r="A49" s="3">
        <f t="shared" si="3"/>
        <v>9.799999999999997</v>
      </c>
      <c r="B49">
        <f t="shared" si="4"/>
        <v>-0.0077179191260008705</v>
      </c>
      <c r="C49">
        <f t="shared" si="0"/>
        <v>-0.051621671446945745</v>
      </c>
      <c r="D49">
        <f t="shared" si="1"/>
        <v>-0.12073404118274118</v>
      </c>
      <c r="E49">
        <f t="shared" si="2"/>
        <v>0.10198015477792004</v>
      </c>
    </row>
    <row r="50" spans="1:5" ht="12.75">
      <c r="A50" s="3">
        <f t="shared" si="3"/>
        <v>9.999999999999996</v>
      </c>
      <c r="B50">
        <f t="shared" si="4"/>
        <v>-0.012524692257585493</v>
      </c>
      <c r="C50">
        <f t="shared" si="0"/>
        <v>-0.07362525112890919</v>
      </c>
      <c r="D50">
        <f t="shared" si="1"/>
        <v>-0.0988309328175579</v>
      </c>
      <c r="E50">
        <f t="shared" si="2"/>
        <v>0.1161026343010887</v>
      </c>
    </row>
    <row r="51" spans="1:5" ht="12.75">
      <c r="A51" s="3">
        <f t="shared" si="3"/>
        <v>10.199999999999996</v>
      </c>
      <c r="B51">
        <f t="shared" si="4"/>
        <v>-0.01646290545331383</v>
      </c>
      <c r="C51">
        <f t="shared" si="0"/>
        <v>-0.09100380340422912</v>
      </c>
      <c r="D51">
        <f t="shared" si="1"/>
        <v>-0.07467428127698976</v>
      </c>
      <c r="E51">
        <f t="shared" si="2"/>
        <v>0.12451366805119417</v>
      </c>
    </row>
    <row r="52" spans="1:5" ht="12.75">
      <c r="A52" s="3">
        <f t="shared" si="3"/>
        <v>10.399999999999995</v>
      </c>
      <c r="B52">
        <f t="shared" si="4"/>
        <v>-0.01944243398507028</v>
      </c>
      <c r="C52">
        <f t="shared" si="0"/>
        <v>-0.10342053644647366</v>
      </c>
      <c r="D52">
        <f t="shared" si="1"/>
        <v>-0.04939977503115376</v>
      </c>
      <c r="E52">
        <f t="shared" si="2"/>
        <v>0.12731726791679412</v>
      </c>
    </row>
    <row r="53" spans="1:5" ht="12.75">
      <c r="A53" s="3">
        <f t="shared" si="3"/>
        <v>10.599999999999994</v>
      </c>
      <c r="B53">
        <f t="shared" si="4"/>
        <v>-0.021418277305300482</v>
      </c>
      <c r="C53">
        <f t="shared" si="0"/>
        <v>-0.11076223660653116</v>
      </c>
      <c r="D53">
        <f t="shared" si="1"/>
        <v>-0.024100323244695514</v>
      </c>
      <c r="E53">
        <f t="shared" si="2"/>
        <v>0.12483285536867061</v>
      </c>
    </row>
    <row r="54" spans="1:5" ht="12.75">
      <c r="A54" s="3">
        <f t="shared" si="3"/>
        <v>10.799999999999994</v>
      </c>
      <c r="B54">
        <f t="shared" si="4"/>
        <v>-0.022388882606957</v>
      </c>
      <c r="C54">
        <f t="shared" si="0"/>
        <v>-0.11312658946303886</v>
      </c>
      <c r="D54">
        <f t="shared" si="1"/>
        <v>0.00021419790933008956</v>
      </c>
      <c r="E54">
        <f t="shared" si="2"/>
        <v>0.11756597387782838</v>
      </c>
    </row>
    <row r="55" spans="1:5" ht="12.75">
      <c r="A55" s="3">
        <f t="shared" si="3"/>
        <v>10.999999999999993</v>
      </c>
      <c r="B55">
        <f t="shared" si="4"/>
        <v>-0.02239286626802596</v>
      </c>
      <c r="C55">
        <f t="shared" si="0"/>
        <v>-0.11080207321722074</v>
      </c>
      <c r="D55">
        <f t="shared" si="1"/>
        <v>0.02265079595847722</v>
      </c>
      <c r="E55">
        <f t="shared" si="2"/>
        <v>0.1061738377625187</v>
      </c>
    </row>
    <row r="56" spans="1:5" ht="12.75">
      <c r="A56" s="3">
        <f t="shared" si="3"/>
        <v>11.199999999999992</v>
      </c>
      <c r="B56">
        <f t="shared" si="4"/>
        <v>-0.021504386978414343</v>
      </c>
      <c r="C56">
        <f t="shared" si="0"/>
        <v>-0.10424179656692267</v>
      </c>
      <c r="D56">
        <f t="shared" si="1"/>
        <v>0.042459953497241895</v>
      </c>
      <c r="E56">
        <f t="shared" si="2"/>
        <v>0.09142748703070282</v>
      </c>
    </row>
    <row r="57" spans="1:5" ht="12.75">
      <c r="A57" s="3">
        <f t="shared" si="3"/>
        <v>11.399999999999991</v>
      </c>
      <c r="B57">
        <f t="shared" si="4"/>
        <v>-0.019827458552549915</v>
      </c>
      <c r="C57">
        <f t="shared" si="0"/>
        <v>-0.09403278895857647</v>
      </c>
      <c r="D57">
        <f t="shared" si="1"/>
        <v>0.059054458905918115</v>
      </c>
      <c r="E57">
        <f t="shared" si="2"/>
        <v>0.07417231695455227</v>
      </c>
    </row>
    <row r="58" spans="1:5" ht="12.75">
      <c r="A58" s="3">
        <f t="shared" si="3"/>
        <v>11.59999999999999</v>
      </c>
      <c r="B58">
        <f t="shared" si="4"/>
        <v>-0.017489510532395107</v>
      </c>
      <c r="C58">
        <f t="shared" si="0"/>
        <v>-0.08086231636537458</v>
      </c>
      <c r="D58">
        <f t="shared" si="1"/>
        <v>0.07202032285214818</v>
      </c>
      <c r="E58">
        <f t="shared" si="2"/>
        <v>0.0552886798791303</v>
      </c>
    </row>
    <row r="59" spans="1:5" ht="12.75">
      <c r="A59" s="3">
        <f t="shared" si="3"/>
        <v>11.79999999999999</v>
      </c>
      <c r="B59">
        <f t="shared" si="4"/>
        <v>-0.014634510966226583</v>
      </c>
      <c r="C59">
        <f t="shared" si="0"/>
        <v>-0.06548279329689125</v>
      </c>
      <c r="D59">
        <f t="shared" si="1"/>
        <v>0.08111995412355806</v>
      </c>
      <c r="E59">
        <f t="shared" si="2"/>
        <v>0.035654123379343663</v>
      </c>
    </row>
    <row r="60" spans="1:5" ht="12.75">
      <c r="A60" s="3">
        <f t="shared" si="3"/>
        <v>11.99999999999999</v>
      </c>
      <c r="B60">
        <f t="shared" si="4"/>
        <v>-0.01141595902084194</v>
      </c>
      <c r="C60">
        <f t="shared" si="0"/>
        <v>-0.048676796911528146</v>
      </c>
      <c r="D60">
        <f t="shared" si="1"/>
        <v>0.08628806339368533</v>
      </c>
      <c r="E60">
        <f t="shared" si="2"/>
        <v>0.01610864343051514</v>
      </c>
    </row>
    <row r="61" spans="1:5" ht="12.75">
      <c r="A61" s="3">
        <f t="shared" si="3"/>
        <v>12.199999999999989</v>
      </c>
      <c r="B61">
        <f t="shared" si="4"/>
        <v>-0.007990036616990548</v>
      </c>
      <c r="C61">
        <f t="shared" si="0"/>
        <v>-0.031223569258377337</v>
      </c>
      <c r="D61">
        <f t="shared" si="1"/>
        <v>0.08762101722277309</v>
      </c>
      <c r="E61">
        <f t="shared" si="2"/>
        <v>-0.0025758948603968085</v>
      </c>
    </row>
    <row r="62" spans="1:5" ht="12.75">
      <c r="A62" s="3">
        <f t="shared" si="3"/>
        <v>12.399999999999988</v>
      </c>
      <c r="B62">
        <f t="shared" si="4"/>
        <v>-0.004509179708195576</v>
      </c>
      <c r="C62">
        <f t="shared" si="0"/>
        <v>-0.01386822782357843</v>
      </c>
      <c r="D62">
        <f t="shared" si="1"/>
        <v>0.08536057001174167</v>
      </c>
      <c r="E62">
        <f t="shared" si="2"/>
        <v>-0.019721271068175106</v>
      </c>
    </row>
    <row r="63" spans="1:5" ht="12.75">
      <c r="A63" s="3">
        <f t="shared" si="3"/>
        <v>12.599999999999987</v>
      </c>
      <c r="B63">
        <f t="shared" si="4"/>
        <v>-0.0011162930666445805</v>
      </c>
      <c r="C63">
        <f t="shared" si="0"/>
        <v>0.0027052971571326252</v>
      </c>
      <c r="D63">
        <f t="shared" si="1"/>
        <v>0.07987305428986652</v>
      </c>
      <c r="E63">
        <f t="shared" si="2"/>
        <v>-0.034762730759364535</v>
      </c>
    </row>
    <row r="64" spans="1:5" ht="12.75">
      <c r="A64" s="3">
        <f t="shared" si="3"/>
        <v>12.799999999999986</v>
      </c>
      <c r="B64">
        <f t="shared" si="4"/>
        <v>0.0020602104096679795</v>
      </c>
      <c r="C64">
        <f t="shared" si="0"/>
        <v>0.017896806939547167</v>
      </c>
      <c r="D64">
        <f t="shared" si="1"/>
        <v>0.0716252075981206</v>
      </c>
      <c r="E64">
        <f t="shared" si="2"/>
        <v>-0.047262762256377294</v>
      </c>
    </row>
    <row r="65" spans="1:5" ht="12.75">
      <c r="A65" s="3">
        <f t="shared" si="3"/>
        <v>12.999999999999986</v>
      </c>
      <c r="B65">
        <f t="shared" si="4"/>
        <v>0.004910411621237472</v>
      </c>
      <c r="C65">
        <f t="shared" si="0"/>
        <v>0.031207309272827555</v>
      </c>
      <c r="D65">
        <f t="shared" si="1"/>
        <v>0.06115785764282182</v>
      </c>
      <c r="E65">
        <f t="shared" si="2"/>
        <v>-0.056918744700869384</v>
      </c>
    </row>
    <row r="66" spans="1:5" ht="12.75">
      <c r="A66" s="3">
        <f t="shared" si="3"/>
        <v>13.199999999999985</v>
      </c>
      <c r="B66">
        <f t="shared" si="4"/>
        <v>0.007345842695304592</v>
      </c>
      <c r="C66">
        <f t="shared" si="0"/>
        <v>0.04225111768021836</v>
      </c>
      <c r="D66">
        <f t="shared" si="1"/>
        <v>0.04905867879630452</v>
      </c>
      <c r="E66">
        <f t="shared" si="2"/>
        <v>-0.0635646339059489</v>
      </c>
    </row>
    <row r="67" spans="1:5" ht="12.75">
      <c r="A67" s="3">
        <f t="shared" si="3"/>
        <v>13.399999999999984</v>
      </c>
      <c r="B67">
        <f t="shared" si="4"/>
        <v>0.009301362395513822</v>
      </c>
      <c r="C67">
        <f t="shared" si="0"/>
        <v>0.05076250627491985</v>
      </c>
      <c r="D67">
        <f t="shared" si="1"/>
        <v>0.035935176754132825</v>
      </c>
      <c r="E67">
        <f t="shared" si="2"/>
        <v>-0.06716707722756977</v>
      </c>
    </row>
    <row r="68" spans="1:5" ht="12.75">
      <c r="A68" s="3">
        <f t="shared" si="3"/>
        <v>13.599999999999984</v>
      </c>
      <c r="B68">
        <f t="shared" si="4"/>
        <v>0.010735957984113385</v>
      </c>
      <c r="C68">
        <f t="shared" si="0"/>
        <v>0.056597073566214004</v>
      </c>
      <c r="D68">
        <f t="shared" si="1"/>
        <v>0.022388960128619365</v>
      </c>
      <c r="E68">
        <f t="shared" si="2"/>
        <v>-0.0678165405603103</v>
      </c>
    </row>
    <row r="69" spans="1:5" ht="12.75">
      <c r="A69" s="3">
        <f t="shared" si="3"/>
        <v>13.799999999999983</v>
      </c>
      <c r="B69">
        <f t="shared" si="4"/>
        <v>0.01163252412786662</v>
      </c>
      <c r="C69">
        <f>EXP(-A69/5)*SIN(A69)</f>
        <v>0.059728167712452186</v>
      </c>
      <c r="D69">
        <f>EXP(-A69/5)*(-0.2*SIN(A69)+COS(A69))</f>
        <v>0.008992225082584588</v>
      </c>
      <c r="E69">
        <f>-EXP(-A69/5)*(24/25*SIN(A69)+2/5*COS(A69))</f>
        <v>-0.06571418445398411</v>
      </c>
    </row>
    <row r="70" spans="1:5" ht="12.75">
      <c r="A70" s="3">
        <f>A69+$G$2</f>
        <v>13.999999999999982</v>
      </c>
      <c r="B70">
        <f>(EXP(-A70/5)*SIN(A70)+EXP(-A69/5)*SIN(A69))/2*$G$2</f>
        <v>0.011996706304925891</v>
      </c>
      <c r="C70">
        <f>EXP(-A70/5)*SIN(A70)</f>
        <v>0.060238895336806715</v>
      </c>
      <c r="D70">
        <f>EXP(-A70/5)*(-0.2*SIN(A70)+COS(A70))</f>
        <v>-0.0037327802649437867</v>
      </c>
      <c r="E70">
        <f>-EXP(-A70/5)*(24/25*SIN(A70)+2/5*COS(A70))</f>
        <v>-0.06115533904430147</v>
      </c>
    </row>
    <row r="71" spans="1:5" ht="12.75">
      <c r="A71" s="3">
        <f>A70+$G$2</f>
        <v>14.199999999999982</v>
      </c>
      <c r="B71">
        <f>(EXP(-A71/5)*SIN(A71)+EXP(-A70/5)*SIN(A70))/2*$G$2</f>
        <v>0.0118549267172082</v>
      </c>
      <c r="C71">
        <f>EXP(-A71/5)*SIN(A71)</f>
        <v>0.05831037183527529</v>
      </c>
      <c r="D71">
        <f>EXP(-A71/5)*(-0.2*SIN(A71)+COS(A71))</f>
        <v>-0.015330722595951926</v>
      </c>
      <c r="E71">
        <f>-EXP(-A71/5)*(24/25*SIN(A71)+2/5*COS(A71))</f>
        <v>-0.05451049767030553</v>
      </c>
    </row>
    <row r="72" spans="1:5" ht="12.75">
      <c r="A72" s="3">
        <f>A71+$G$2</f>
        <v>14.39999999999998</v>
      </c>
      <c r="B72">
        <f>(EXP(-A72/5)*SIN(A72)+EXP(-A71/5)*SIN(A71))/2*$G$2</f>
        <v>0.011251734210080636</v>
      </c>
      <c r="C72">
        <f>EXP(-A72/5)*SIN(A72)</f>
        <v>0.05420697026553107</v>
      </c>
      <c r="D72">
        <f>EXP(-A72/5)*(-0.2*SIN(A72)+COS(A72))</f>
        <v>-0.025426179724356034</v>
      </c>
      <c r="E72">
        <f>-EXP(-A72/5)*(24/25*SIN(A72)+2/5*COS(A72))</f>
        <v>-0.0462047771864099</v>
      </c>
    </row>
    <row r="73" spans="1:5" ht="12.75">
      <c r="A73" s="3">
        <f>A72+$G$2</f>
        <v>14.59999999999998</v>
      </c>
      <c r="B73">
        <f>(EXP(-A73/5)*SIN(A73)+EXP(-A72/5)*SIN(A72))/2*$G$2</f>
        <v>0.010246635754287673</v>
      </c>
      <c r="C73">
        <f>EXP(-A73/5)*SIN(A73)</f>
        <v>0.04825938727734565</v>
      </c>
      <c r="D73">
        <f>EXP(-A73/5)*(-0.2*SIN(A73)+COS(A73))</f>
        <v>-0.033732453973230825</v>
      </c>
      <c r="E73">
        <f>-EXP(-A73/5)*(24/25*SIN(A73)+2/5*COS(A73))</f>
        <v>-0.03669678117914714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20.140625" style="0" customWidth="1"/>
    <col min="2" max="2" width="16.8515625" style="0" customWidth="1"/>
    <col min="4" max="4" width="18.28125" style="0" customWidth="1"/>
    <col min="5" max="5" width="18.421875" style="0" customWidth="1"/>
    <col min="6" max="6" width="7.28125" style="0" customWidth="1"/>
    <col min="7" max="7" width="20.8515625" style="0" customWidth="1"/>
    <col min="8" max="8" width="19.28125" style="0" customWidth="1"/>
  </cols>
  <sheetData>
    <row r="1" spans="2:7" ht="12.75">
      <c r="B1" s="19" t="s">
        <v>24</v>
      </c>
      <c r="C1" s="19"/>
      <c r="D1" s="19"/>
      <c r="E1" s="19"/>
      <c r="F1" s="19"/>
      <c r="G1" s="19"/>
    </row>
    <row r="2" spans="2:7" ht="12.75">
      <c r="B2" s="19" t="s">
        <v>25</v>
      </c>
      <c r="C2" s="19"/>
      <c r="D2" s="19"/>
      <c r="E2" s="19"/>
      <c r="F2" s="19"/>
      <c r="G2" s="19"/>
    </row>
    <row r="3" spans="1:8" ht="12.75">
      <c r="A3" s="22" t="s">
        <v>15</v>
      </c>
      <c r="B3" s="23">
        <v>0.261799388</v>
      </c>
      <c r="C3" s="24"/>
      <c r="D3" s="24"/>
      <c r="E3" s="24"/>
      <c r="F3" s="24"/>
      <c r="G3" s="24"/>
      <c r="H3" s="25"/>
    </row>
    <row r="4" spans="1:6" ht="12.75">
      <c r="A4" s="6" t="s">
        <v>16</v>
      </c>
      <c r="B4" s="17">
        <f>EXP(-B3/5)*SIN(B3)</f>
        <v>0.24561598339108373</v>
      </c>
      <c r="C4" s="26"/>
      <c r="D4" s="19" t="s">
        <v>19</v>
      </c>
      <c r="F4" s="19" t="s">
        <v>28</v>
      </c>
    </row>
    <row r="5" spans="1:6" ht="12.75">
      <c r="A5" s="6" t="s">
        <v>17</v>
      </c>
      <c r="B5" s="17">
        <f>EXP(-B3/5)*(-0.2*SIN(B3)+COS(B3))</f>
        <v>0.8675281317518613</v>
      </c>
      <c r="D5" s="20" t="s">
        <v>20</v>
      </c>
      <c r="F5" s="15" t="s">
        <v>22</v>
      </c>
    </row>
    <row r="6" spans="1:6" ht="12.75">
      <c r="A6" s="6" t="s">
        <v>18</v>
      </c>
      <c r="B6" s="18">
        <f>-EXP(-B3/5)*(24/25*SIN(B3)+2/5*COS(B3))</f>
        <v>-0.6024518754274716</v>
      </c>
      <c r="D6" s="19" t="s">
        <v>21</v>
      </c>
      <c r="F6" s="19" t="s">
        <v>23</v>
      </c>
    </row>
    <row r="7" spans="1:8" ht="12.75">
      <c r="A7" s="8" t="s">
        <v>7</v>
      </c>
      <c r="B7" s="8" t="s">
        <v>8</v>
      </c>
      <c r="C7" s="8" t="s">
        <v>6</v>
      </c>
      <c r="D7" s="8" t="s">
        <v>26</v>
      </c>
      <c r="E7" s="8" t="s">
        <v>27</v>
      </c>
      <c r="F7" s="9" t="s">
        <v>9</v>
      </c>
      <c r="G7" s="9" t="s">
        <v>10</v>
      </c>
      <c r="H7" s="9" t="s">
        <v>11</v>
      </c>
    </row>
    <row r="8" spans="1:8" ht="12.75">
      <c r="A8" s="11">
        <f>ABS($B$6-E8)</f>
        <v>7.425381158276956E-06</v>
      </c>
      <c r="B8" s="11">
        <f>ABS($B$5-D8)</f>
        <v>2.7552003856179397E-06</v>
      </c>
      <c r="C8" s="10">
        <v>0.01</v>
      </c>
      <c r="D8" s="11">
        <f>(EXP(-($B$3+$C8/2)/5)*SIN($B$3+$C8/2)-EXP(-($B$3-$C8/2)/5)*SIN($B$3-$C8/2))/$C8</f>
        <v>0.8675253765514757</v>
      </c>
      <c r="E8" s="11">
        <f>(EXP(-($B$3+$C8)/5)*SIN($B$3+$C8)-2*$B$4+EXP(-($B$3-$C8)/5)*SIN($B$3-$C8))/($C8*$C8)</f>
        <v>-0.6024444500463133</v>
      </c>
      <c r="F8" s="16">
        <f>LOG10(C8)</f>
        <v>-2</v>
      </c>
      <c r="G8" s="21">
        <f>LOG10(B8)</f>
        <v>-5.559846809442565</v>
      </c>
      <c r="H8" s="21">
        <f>LOG10(A8)</f>
        <v>-5.129281248315432</v>
      </c>
    </row>
    <row r="9" spans="1:8" ht="12.75">
      <c r="A9" s="11">
        <f aca="true" t="shared" si="0" ref="A9:A21">ABS($B$6-E9)</f>
        <v>7.4148202577895E-08</v>
      </c>
      <c r="B9" s="11">
        <f aca="true" t="shared" si="1" ref="B9:B21">ABS($B$5-D9)</f>
        <v>2.7551984027596177E-08</v>
      </c>
      <c r="C9" s="10">
        <v>0.001</v>
      </c>
      <c r="D9" s="11">
        <f aca="true" t="shared" si="2" ref="D9:D21">(EXP(-($B$3+$C9/2)/5)*SIN($B$3+$C9/2)-EXP(-($B$3-$C9/2)/5)*SIN($B$3-$C9/2))/$C9</f>
        <v>0.8675281041998772</v>
      </c>
      <c r="E9" s="11">
        <f aca="true" t="shared" si="3" ref="E9:E21">(EXP(-($B$3+$C9)/5)*SIN($B$3+$C9)-2*$B$4+EXP(-($B$3-$C9)/5)*SIN($B$3-$C9))/($C9*$C9)</f>
        <v>-0.602451801279269</v>
      </c>
      <c r="F9" s="16">
        <f aca="true" t="shared" si="4" ref="F9:F21">LOG10(C9)</f>
        <v>-3</v>
      </c>
      <c r="G9" s="21">
        <f aca="true" t="shared" si="5" ref="G9:G21">LOG10(B9)</f>
        <v>-7.559847121995054</v>
      </c>
      <c r="H9" s="21">
        <f aca="true" t="shared" si="6" ref="H9:H21">LOG10(A9)</f>
        <v>-7.129899372214333</v>
      </c>
    </row>
    <row r="10" spans="1:8" ht="12.75">
      <c r="A10" s="11">
        <f t="shared" si="0"/>
        <v>4.622120797215246E-09</v>
      </c>
      <c r="B10" s="11">
        <f t="shared" si="1"/>
        <v>2.7585833617393973E-10</v>
      </c>
      <c r="C10" s="10">
        <v>0.00010000000000000002</v>
      </c>
      <c r="D10" s="11">
        <f t="shared" si="2"/>
        <v>0.8675281314760029</v>
      </c>
      <c r="E10" s="11">
        <f t="shared" si="3"/>
        <v>-0.6024518800495924</v>
      </c>
      <c r="F10" s="16">
        <f t="shared" si="4"/>
        <v>-4</v>
      </c>
      <c r="G10" s="21">
        <f t="shared" si="5"/>
        <v>-9.559313887545866</v>
      </c>
      <c r="H10" s="21">
        <f t="shared" si="6"/>
        <v>-8.33515870860194</v>
      </c>
    </row>
    <row r="11" spans="1:8" ht="12.75">
      <c r="A11" s="11">
        <f t="shared" si="0"/>
        <v>6.568781476534724E-07</v>
      </c>
      <c r="B11" s="11">
        <f t="shared" si="1"/>
        <v>9.127365530048337E-12</v>
      </c>
      <c r="C11" s="10">
        <v>1.0000000000000003E-05</v>
      </c>
      <c r="D11" s="11">
        <f t="shared" si="2"/>
        <v>0.8675281317427339</v>
      </c>
      <c r="E11" s="11">
        <f t="shared" si="3"/>
        <v>-0.6024525323056192</v>
      </c>
      <c r="F11" s="16">
        <f t="shared" si="4"/>
        <v>-5</v>
      </c>
      <c r="G11" s="21">
        <f t="shared" si="5"/>
        <v>-11.039654556623995</v>
      </c>
      <c r="H11" s="21">
        <f t="shared" si="6"/>
        <v>-6.182515185554025</v>
      </c>
    </row>
    <row r="12" spans="1:8" ht="12.75">
      <c r="A12" s="11">
        <f t="shared" si="0"/>
        <v>0.00012167118783168451</v>
      </c>
      <c r="B12" s="11">
        <f t="shared" si="1"/>
        <v>2.4179214186403897E-11</v>
      </c>
      <c r="C12" s="10">
        <v>1.0000000000000004E-06</v>
      </c>
      <c r="D12" s="11">
        <f t="shared" si="2"/>
        <v>0.8675281317760405</v>
      </c>
      <c r="E12" s="11">
        <f t="shared" si="3"/>
        <v>-0.6025735466153033</v>
      </c>
      <c r="F12" s="16">
        <f t="shared" si="4"/>
        <v>-6</v>
      </c>
      <c r="G12" s="21">
        <f t="shared" si="5"/>
        <v>-10.616557817621407</v>
      </c>
      <c r="H12" s="21">
        <f t="shared" si="6"/>
        <v>-3.914812252066989</v>
      </c>
    </row>
    <row r="13" spans="1:8" ht="12.75">
      <c r="A13" s="11">
        <f t="shared" si="0"/>
        <v>0.005395230554800845</v>
      </c>
      <c r="B13" s="11">
        <f t="shared" si="1"/>
        <v>4.754213689395215E-10</v>
      </c>
      <c r="C13" s="10">
        <v>1.0000000000000006E-07</v>
      </c>
      <c r="D13" s="11">
        <f t="shared" si="2"/>
        <v>0.8675281312764399</v>
      </c>
      <c r="E13" s="11">
        <f t="shared" si="3"/>
        <v>-0.6078471059822724</v>
      </c>
      <c r="F13" s="16">
        <f t="shared" si="4"/>
        <v>-7</v>
      </c>
      <c r="G13" s="21">
        <f t="shared" si="5"/>
        <v>-9.322921301774961</v>
      </c>
      <c r="H13" s="21">
        <f t="shared" si="6"/>
        <v>-2.2679899918451394</v>
      </c>
    </row>
    <row r="14" spans="1:8" ht="12.75">
      <c r="A14" s="11">
        <f t="shared" si="0"/>
        <v>0.7853269053539723</v>
      </c>
      <c r="B14" s="11">
        <f t="shared" si="1"/>
        <v>6.463472534967707E-09</v>
      </c>
      <c r="C14" s="10">
        <v>1.0000000000000007E-08</v>
      </c>
      <c r="D14" s="11">
        <f t="shared" si="2"/>
        <v>0.8675281382153338</v>
      </c>
      <c r="E14" s="11">
        <f t="shared" si="3"/>
        <v>-1.387778780781444</v>
      </c>
      <c r="F14" s="16">
        <f t="shared" si="4"/>
        <v>-8</v>
      </c>
      <c r="G14" s="21">
        <f t="shared" si="5"/>
        <v>-8.18953409228603</v>
      </c>
      <c r="H14" s="21">
        <f t="shared" si="6"/>
        <v>-0.10494952333387407</v>
      </c>
    </row>
    <row r="15" spans="1:8" ht="12.75">
      <c r="A15" s="11">
        <f t="shared" si="0"/>
        <v>82.66427497145915</v>
      </c>
      <c r="B15" s="11">
        <f t="shared" si="1"/>
        <v>2.8667933027470838E-08</v>
      </c>
      <c r="C15" s="10">
        <v>1.0000000000000007E-09</v>
      </c>
      <c r="D15" s="11">
        <f t="shared" si="2"/>
        <v>0.8675281604197943</v>
      </c>
      <c r="E15" s="11">
        <f t="shared" si="3"/>
        <v>-83.26672684688663</v>
      </c>
      <c r="F15" s="16">
        <f t="shared" si="4"/>
        <v>-9</v>
      </c>
      <c r="G15" s="21">
        <f t="shared" si="5"/>
        <v>-7.542603618777418</v>
      </c>
      <c r="H15" s="21">
        <f t="shared" si="6"/>
        <v>1.9173178610050574</v>
      </c>
    </row>
    <row r="16" spans="1:8" ht="12.75">
      <c r="A16" s="11">
        <f t="shared" si="0"/>
        <v>11101.62779437612</v>
      </c>
      <c r="B16" s="11">
        <f t="shared" si="1"/>
        <v>4.154212769336141E-07</v>
      </c>
      <c r="C16" s="10">
        <v>1.0000000000000008E-10</v>
      </c>
      <c r="D16" s="11">
        <f t="shared" si="2"/>
        <v>0.8675277163305843</v>
      </c>
      <c r="E16" s="11">
        <f t="shared" si="3"/>
        <v>-11102.230246251547</v>
      </c>
      <c r="F16" s="16">
        <f t="shared" si="4"/>
        <v>-10</v>
      </c>
      <c r="G16" s="21">
        <f t="shared" si="5"/>
        <v>-6.381511263654991</v>
      </c>
      <c r="H16" s="21">
        <f t="shared" si="6"/>
        <v>4.045386662596064</v>
      </c>
    </row>
    <row r="17" spans="1:8" ht="12.75">
      <c r="A17" s="11">
        <f t="shared" si="0"/>
        <v>832666.6660169904</v>
      </c>
      <c r="B17" s="11">
        <f t="shared" si="1"/>
        <v>2.9152477968308332E-06</v>
      </c>
      <c r="C17" s="10">
        <v>1.0000000000000009E-11</v>
      </c>
      <c r="D17" s="11">
        <f t="shared" si="2"/>
        <v>0.8675310469996581</v>
      </c>
      <c r="E17" s="11">
        <f t="shared" si="3"/>
        <v>-832667.2684688659</v>
      </c>
      <c r="F17" s="16">
        <f t="shared" si="4"/>
        <v>-11</v>
      </c>
      <c r="G17" s="21">
        <f t="shared" si="5"/>
        <v>-5.535324524190591</v>
      </c>
      <c r="H17" s="21">
        <f t="shared" si="6"/>
        <v>5.920471178979602</v>
      </c>
    </row>
    <row r="18" spans="1:8" ht="12.75">
      <c r="A18" s="11">
        <f t="shared" si="0"/>
        <v>111022301.86006352</v>
      </c>
      <c r="B18" s="11">
        <f t="shared" si="1"/>
        <v>1.3969023504589728E-07</v>
      </c>
      <c r="C18" s="10">
        <v>1.0000000000000012E-12</v>
      </c>
      <c r="D18" s="11">
        <f t="shared" si="2"/>
        <v>0.8675282714420963</v>
      </c>
      <c r="E18" s="11">
        <f t="shared" si="3"/>
        <v>-111022302.4625154</v>
      </c>
      <c r="F18" s="16">
        <f t="shared" si="4"/>
        <v>-12</v>
      </c>
      <c r="G18" s="21">
        <f t="shared" si="5"/>
        <v>-6.854833951895173</v>
      </c>
      <c r="H18" s="21">
        <f t="shared" si="6"/>
        <v>8.045410227452338</v>
      </c>
    </row>
    <row r="19" spans="1:8" ht="12.75">
      <c r="A19" s="11">
        <f t="shared" si="0"/>
        <v>8326672684.086205</v>
      </c>
      <c r="B19" s="11">
        <f t="shared" si="1"/>
        <v>0.0003887177488539617</v>
      </c>
      <c r="C19" s="10">
        <v>1.000000000000001E-13</v>
      </c>
      <c r="D19" s="11">
        <f t="shared" si="2"/>
        <v>0.8679168495007152</v>
      </c>
      <c r="E19" s="11">
        <f t="shared" si="3"/>
        <v>-8326672684.688657</v>
      </c>
      <c r="F19" s="16">
        <f t="shared" si="4"/>
        <v>-13</v>
      </c>
      <c r="G19" s="21">
        <f t="shared" si="5"/>
        <v>-3.410365629028229</v>
      </c>
      <c r="H19" s="21">
        <f t="shared" si="6"/>
        <v>9.920471493169273</v>
      </c>
    </row>
    <row r="20" spans="1:8" ht="12.75">
      <c r="A20" s="11">
        <f t="shared" si="0"/>
        <v>277555756155.68585</v>
      </c>
      <c r="B20" s="11">
        <f t="shared" si="1"/>
        <v>0.0015541725442403953</v>
      </c>
      <c r="C20" s="10">
        <v>1.0000000000000014E-14</v>
      </c>
      <c r="D20" s="11">
        <f t="shared" si="2"/>
        <v>0.8659739592076209</v>
      </c>
      <c r="E20" s="11">
        <f t="shared" si="3"/>
        <v>-277555756156.2883</v>
      </c>
      <c r="F20" s="16">
        <f t="shared" si="4"/>
        <v>-14</v>
      </c>
      <c r="G20" s="21">
        <f t="shared" si="5"/>
        <v>-2.808500767483823</v>
      </c>
      <c r="H20" s="21">
        <f t="shared" si="6"/>
        <v>11.44335023848009</v>
      </c>
    </row>
    <row r="21" spans="1:8" ht="12.75">
      <c r="A21" s="11">
        <f t="shared" si="0"/>
        <v>83266726846885.89</v>
      </c>
      <c r="B21" s="11">
        <f t="shared" si="1"/>
        <v>0.007105287667366178</v>
      </c>
      <c r="C21" s="10">
        <v>1.0000000000000015E-15</v>
      </c>
      <c r="D21" s="11">
        <f t="shared" si="2"/>
        <v>0.8604228440844951</v>
      </c>
      <c r="E21" s="11">
        <f t="shared" si="3"/>
        <v>-83266726846886.5</v>
      </c>
      <c r="F21" s="16">
        <f t="shared" si="4"/>
        <v>-15</v>
      </c>
      <c r="G21" s="21">
        <f t="shared" si="5"/>
        <v>-2.148418334369771</v>
      </c>
      <c r="H21" s="21">
        <f t="shared" si="6"/>
        <v>13.920471493200692</v>
      </c>
    </row>
    <row r="22" ht="12.75">
      <c r="C22" s="7"/>
    </row>
    <row r="23" ht="12.75">
      <c r="C23" s="7"/>
    </row>
    <row r="24" ht="12.75">
      <c r="C24" s="7"/>
    </row>
    <row r="25" spans="1:4" ht="12.75">
      <c r="A25" s="6" t="s">
        <v>12</v>
      </c>
      <c r="B25" s="14">
        <f>MIN(B8:B21)</f>
        <v>9.127365530048337E-12</v>
      </c>
      <c r="C25" s="12" t="s">
        <v>13</v>
      </c>
      <c r="D25" s="13">
        <f>VLOOKUP(MIN(B8:B21),B8:C21,2,FALSE)</f>
        <v>1.0000000000000003E-05</v>
      </c>
    </row>
    <row r="26" spans="1:4" ht="12.75">
      <c r="A26" s="6" t="s">
        <v>14</v>
      </c>
      <c r="B26" s="14">
        <f>MIN(A8:A21)</f>
        <v>4.622120797215246E-09</v>
      </c>
      <c r="C26" s="12" t="s">
        <v>13</v>
      </c>
      <c r="D26" s="13">
        <f>VLOOKUP(MIN(A8:A21),A8:C21,3,FALSE)</f>
        <v>0.00010000000000000002</v>
      </c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dcterms:created xsi:type="dcterms:W3CDTF">1996-10-08T23:32:33Z</dcterms:created>
  <dcterms:modified xsi:type="dcterms:W3CDTF">2007-02-28T18:34:59Z</dcterms:modified>
  <cp:category/>
  <cp:version/>
  <cp:contentType/>
  <cp:contentStatus/>
</cp:coreProperties>
</file>