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2" i="1"/>
  <c r="N41"/>
  <c r="G41"/>
  <c r="K41"/>
  <c r="E32"/>
  <c r="F32"/>
  <c r="G32"/>
  <c r="H32"/>
  <c r="I32"/>
  <c r="J32"/>
  <c r="K32"/>
  <c r="L32"/>
  <c r="D32"/>
  <c r="B15"/>
  <c r="B14"/>
  <c r="H17"/>
  <c r="J17" s="1"/>
  <c r="H19" l="1"/>
  <c r="J19" s="1"/>
  <c r="E21" s="1"/>
  <c r="E23"/>
  <c r="D27" l="1"/>
  <c r="F27"/>
  <c r="H27"/>
  <c r="J27"/>
  <c r="L27"/>
  <c r="G27"/>
  <c r="I27"/>
  <c r="K27"/>
  <c r="E27"/>
  <c r="E28" s="1"/>
  <c r="D28"/>
  <c r="F26"/>
  <c r="H26"/>
  <c r="J26"/>
  <c r="L26"/>
  <c r="E26"/>
  <c r="G26"/>
  <c r="I26"/>
  <c r="K26"/>
  <c r="D26"/>
  <c r="G28"/>
  <c r="E25"/>
  <c r="G25"/>
  <c r="I25"/>
  <c r="K25"/>
  <c r="D25"/>
  <c r="F25"/>
  <c r="H25"/>
  <c r="J25"/>
  <c r="L25"/>
  <c r="K28"/>
  <c r="I28"/>
  <c r="J28"/>
  <c r="F28"/>
  <c r="L28"/>
  <c r="H28"/>
  <c r="E35" l="1"/>
  <c r="Q33" s="1"/>
  <c r="N28"/>
  <c r="N27"/>
  <c r="H31" l="1"/>
  <c r="G31"/>
  <c r="F31"/>
  <c r="E31"/>
  <c r="D31"/>
  <c r="L31"/>
  <c r="K31"/>
  <c r="J31"/>
  <c r="I31"/>
  <c r="AD4"/>
  <c r="AF4"/>
  <c r="AE5"/>
  <c r="AD6"/>
  <c r="AF6"/>
  <c r="AE7"/>
  <c r="AD8"/>
  <c r="AF8"/>
  <c r="AE9"/>
  <c r="AD10"/>
  <c r="AF10"/>
  <c r="AE11"/>
  <c r="AD12"/>
  <c r="AF12"/>
  <c r="AE13"/>
  <c r="AD14"/>
  <c r="AF14"/>
  <c r="AE15"/>
  <c r="AD16"/>
  <c r="AF16"/>
  <c r="AE17"/>
  <c r="AD18"/>
  <c r="AF18"/>
  <c r="AE19"/>
  <c r="AD20"/>
  <c r="AF20"/>
  <c r="AE21"/>
  <c r="AD22"/>
  <c r="AF22"/>
  <c r="AE23"/>
  <c r="AD24"/>
  <c r="AF24"/>
  <c r="AE25"/>
  <c r="AD26"/>
  <c r="AF26"/>
  <c r="AE27"/>
  <c r="AC4"/>
  <c r="AC6"/>
  <c r="AC8"/>
  <c r="AC10"/>
  <c r="AC12"/>
  <c r="AC14"/>
  <c r="AC16"/>
  <c r="AC18"/>
  <c r="AC20"/>
  <c r="AC22"/>
  <c r="AC24"/>
  <c r="AC26"/>
  <c r="Z4"/>
  <c r="AB4"/>
  <c r="AA5"/>
  <c r="Z6"/>
  <c r="AB6"/>
  <c r="AA7"/>
  <c r="Z8"/>
  <c r="AB8"/>
  <c r="AA9"/>
  <c r="Z10"/>
  <c r="AB10"/>
  <c r="AA11"/>
  <c r="Z12"/>
  <c r="AB12"/>
  <c r="AA13"/>
  <c r="Z14"/>
  <c r="AB14"/>
  <c r="AA15"/>
  <c r="Z16"/>
  <c r="AB16"/>
  <c r="AA17"/>
  <c r="Z18"/>
  <c r="AB18"/>
  <c r="AA19"/>
  <c r="Z20"/>
  <c r="AB20"/>
  <c r="AA21"/>
  <c r="Z22"/>
  <c r="AB22"/>
  <c r="AA23"/>
  <c r="Z24"/>
  <c r="AB24"/>
  <c r="AA25"/>
  <c r="Z26"/>
  <c r="AB26"/>
  <c r="AA27"/>
  <c r="Q5"/>
  <c r="S5"/>
  <c r="U5"/>
  <c r="W5"/>
  <c r="Y5"/>
  <c r="R6"/>
  <c r="T6"/>
  <c r="V6"/>
  <c r="X6"/>
  <c r="Q7"/>
  <c r="S7"/>
  <c r="U7"/>
  <c r="W7"/>
  <c r="Y7"/>
  <c r="R8"/>
  <c r="T8"/>
  <c r="V8"/>
  <c r="X8"/>
  <c r="Q9"/>
  <c r="S9"/>
  <c r="U9"/>
  <c r="W9"/>
  <c r="Y9"/>
  <c r="R10"/>
  <c r="T10"/>
  <c r="V10"/>
  <c r="X10"/>
  <c r="Q11"/>
  <c r="S11"/>
  <c r="U11"/>
  <c r="W11"/>
  <c r="Y11"/>
  <c r="R12"/>
  <c r="T12"/>
  <c r="V12"/>
  <c r="X12"/>
  <c r="Q13"/>
  <c r="S13"/>
  <c r="U13"/>
  <c r="W13"/>
  <c r="Y13"/>
  <c r="R14"/>
  <c r="T14"/>
  <c r="V14"/>
  <c r="X14"/>
  <c r="Q15"/>
  <c r="S15"/>
  <c r="U15"/>
  <c r="W15"/>
  <c r="Y15"/>
  <c r="R16"/>
  <c r="T16"/>
  <c r="V16"/>
  <c r="X16"/>
  <c r="Q17"/>
  <c r="S17"/>
  <c r="U17"/>
  <c r="W17"/>
  <c r="Y17"/>
  <c r="R18"/>
  <c r="T18"/>
  <c r="V18"/>
  <c r="X18"/>
  <c r="Q19"/>
  <c r="S19"/>
  <c r="U19"/>
  <c r="W19"/>
  <c r="Y19"/>
  <c r="R20"/>
  <c r="T20"/>
  <c r="V20"/>
  <c r="X20"/>
  <c r="Q21"/>
  <c r="S21"/>
  <c r="U21"/>
  <c r="W21"/>
  <c r="Y21"/>
  <c r="R22"/>
  <c r="T22"/>
  <c r="V22"/>
  <c r="X22"/>
  <c r="Q23"/>
  <c r="S23"/>
  <c r="U23"/>
  <c r="W23"/>
  <c r="Y23"/>
  <c r="R24"/>
  <c r="T24"/>
  <c r="V24"/>
  <c r="X24"/>
  <c r="Q25"/>
  <c r="S25"/>
  <c r="U25"/>
  <c r="W25"/>
  <c r="Y25"/>
  <c r="R26"/>
  <c r="T26"/>
  <c r="V26"/>
  <c r="X26"/>
  <c r="Q27"/>
  <c r="S27"/>
  <c r="U27"/>
  <c r="W27"/>
  <c r="Y27"/>
  <c r="X4"/>
  <c r="V4"/>
  <c r="T4"/>
  <c r="R4"/>
  <c r="U12"/>
  <c r="V13"/>
  <c r="Q14"/>
  <c r="U14"/>
  <c r="Y14"/>
  <c r="T15"/>
  <c r="V15"/>
  <c r="S16"/>
  <c r="W16"/>
  <c r="Y16"/>
  <c r="T17"/>
  <c r="X17"/>
  <c r="S18"/>
  <c r="W18"/>
  <c r="R19"/>
  <c r="V19"/>
  <c r="Q20"/>
  <c r="U20"/>
  <c r="Y20"/>
  <c r="T21"/>
  <c r="X21"/>
  <c r="S22"/>
  <c r="W22"/>
  <c r="R23"/>
  <c r="V23"/>
  <c r="Q24"/>
  <c r="S24"/>
  <c r="W24"/>
  <c r="R25"/>
  <c r="V25"/>
  <c r="X25"/>
  <c r="S26"/>
  <c r="Y26"/>
  <c r="T27"/>
  <c r="X27"/>
  <c r="W4"/>
  <c r="S4"/>
  <c r="AE4"/>
  <c r="AD5"/>
  <c r="AF5"/>
  <c r="AE6"/>
  <c r="AD7"/>
  <c r="AF7"/>
  <c r="AE8"/>
  <c r="AD9"/>
  <c r="AF9"/>
  <c r="AE10"/>
  <c r="AD11"/>
  <c r="AF11"/>
  <c r="AE12"/>
  <c r="AD13"/>
  <c r="AF13"/>
  <c r="AE14"/>
  <c r="AD15"/>
  <c r="AF15"/>
  <c r="AE16"/>
  <c r="AD17"/>
  <c r="AF17"/>
  <c r="AE18"/>
  <c r="AD19"/>
  <c r="AF19"/>
  <c r="AE20"/>
  <c r="AD21"/>
  <c r="AF21"/>
  <c r="AE22"/>
  <c r="AD23"/>
  <c r="AF23"/>
  <c r="AE24"/>
  <c r="AD25"/>
  <c r="AF25"/>
  <c r="AE26"/>
  <c r="AD27"/>
  <c r="AF27"/>
  <c r="AC5"/>
  <c r="AC7"/>
  <c r="AC9"/>
  <c r="AC11"/>
  <c r="AC13"/>
  <c r="AC15"/>
  <c r="AC17"/>
  <c r="AC19"/>
  <c r="AC21"/>
  <c r="AC23"/>
  <c r="AC25"/>
  <c r="AC27"/>
  <c r="AA4"/>
  <c r="Z5"/>
  <c r="AB5"/>
  <c r="AA6"/>
  <c r="Z7"/>
  <c r="AB7"/>
  <c r="AA8"/>
  <c r="Z9"/>
  <c r="AB9"/>
  <c r="AA10"/>
  <c r="Z11"/>
  <c r="AB11"/>
  <c r="AA12"/>
  <c r="Z13"/>
  <c r="AB13"/>
  <c r="AA14"/>
  <c r="Z15"/>
  <c r="AB15"/>
  <c r="AA16"/>
  <c r="Z17"/>
  <c r="AB17"/>
  <c r="AA18"/>
  <c r="Z19"/>
  <c r="AB19"/>
  <c r="AA20"/>
  <c r="Z21"/>
  <c r="AB21"/>
  <c r="AA22"/>
  <c r="Z23"/>
  <c r="AB23"/>
  <c r="AA24"/>
  <c r="Z25"/>
  <c r="AB25"/>
  <c r="AA26"/>
  <c r="Z27"/>
  <c r="AB27"/>
  <c r="R5"/>
  <c r="T5"/>
  <c r="V5"/>
  <c r="X5"/>
  <c r="Q6"/>
  <c r="S6"/>
  <c r="U6"/>
  <c r="W6"/>
  <c r="Y6"/>
  <c r="R7"/>
  <c r="T7"/>
  <c r="V7"/>
  <c r="X7"/>
  <c r="Q8"/>
  <c r="S8"/>
  <c r="U8"/>
  <c r="W8"/>
  <c r="Y8"/>
  <c r="R9"/>
  <c r="T9"/>
  <c r="V9"/>
  <c r="X9"/>
  <c r="Q10"/>
  <c r="S10"/>
  <c r="U10"/>
  <c r="W10"/>
  <c r="Y10"/>
  <c r="R11"/>
  <c r="T11"/>
  <c r="V11"/>
  <c r="X11"/>
  <c r="Q12"/>
  <c r="S12"/>
  <c r="W12"/>
  <c r="Y12"/>
  <c r="R13"/>
  <c r="T13"/>
  <c r="X13"/>
  <c r="S14"/>
  <c r="W14"/>
  <c r="R15"/>
  <c r="X15"/>
  <c r="Q16"/>
  <c r="U16"/>
  <c r="R17"/>
  <c r="V17"/>
  <c r="Q18"/>
  <c r="U18"/>
  <c r="Y18"/>
  <c r="T19"/>
  <c r="X19"/>
  <c r="S20"/>
  <c r="W20"/>
  <c r="R21"/>
  <c r="V21"/>
  <c r="Q22"/>
  <c r="U22"/>
  <c r="Y22"/>
  <c r="T23"/>
  <c r="X23"/>
  <c r="U24"/>
  <c r="Y24"/>
  <c r="T25"/>
  <c r="Q26"/>
  <c r="U26"/>
  <c r="W26"/>
  <c r="R27"/>
  <c r="V27"/>
  <c r="Y4"/>
  <c r="U4"/>
  <c r="Q4"/>
  <c r="M36" s="1"/>
  <c r="E30"/>
  <c r="G30"/>
  <c r="I30"/>
  <c r="K30"/>
  <c r="D30"/>
  <c r="F30"/>
  <c r="H30"/>
  <c r="J30"/>
  <c r="L30"/>
  <c r="K39" l="1"/>
  <c r="Q34" s="1"/>
  <c r="R33" s="1"/>
  <c r="R54"/>
  <c r="R73"/>
  <c r="R88"/>
  <c r="R38"/>
  <c r="R47"/>
  <c r="R70"/>
  <c r="R62"/>
  <c r="R85"/>
  <c r="R77"/>
  <c r="R39"/>
  <c r="R35"/>
  <c r="R56"/>
  <c r="R52"/>
  <c r="R48"/>
  <c r="R44"/>
  <c r="R75"/>
  <c r="R71"/>
  <c r="R67"/>
  <c r="R63"/>
  <c r="R59"/>
  <c r="R86"/>
  <c r="R82"/>
  <c r="R78"/>
  <c r="R40"/>
  <c r="R36"/>
  <c r="R57"/>
  <c r="R53"/>
  <c r="R49"/>
  <c r="R45"/>
  <c r="R41"/>
  <c r="R72"/>
  <c r="R68"/>
  <c r="R64"/>
  <c r="R60"/>
  <c r="R87"/>
  <c r="R83"/>
  <c r="R79"/>
  <c r="R81" l="1"/>
  <c r="R89"/>
  <c r="R66"/>
  <c r="R74"/>
  <c r="R55"/>
  <c r="R80"/>
  <c r="R65"/>
  <c r="R46"/>
  <c r="R37"/>
  <c r="R43"/>
  <c r="R51"/>
  <c r="R34"/>
  <c r="R76"/>
  <c r="R84"/>
  <c r="R61"/>
  <c r="R69"/>
  <c r="R42"/>
  <c r="R50"/>
  <c r="R58"/>
</calcChain>
</file>

<file path=xl/sharedStrings.xml><?xml version="1.0" encoding="utf-8"?>
<sst xmlns="http://schemas.openxmlformats.org/spreadsheetml/2006/main" count="27" uniqueCount="25">
  <si>
    <t>Число интервалов:</t>
  </si>
  <si>
    <t>m =</t>
  </si>
  <si>
    <t>≈</t>
  </si>
  <si>
    <t>Исходные данные разбиваем на</t>
  </si>
  <si>
    <t>промежутков</t>
  </si>
  <si>
    <t>Границы интервала</t>
  </si>
  <si>
    <t>Исходные данные:</t>
  </si>
  <si>
    <t>Длина интервала h:</t>
  </si>
  <si>
    <t>h =</t>
  </si>
  <si>
    <t>Пусть h=13, тогда</t>
  </si>
  <si>
    <t>(округл. в больш. сторону)</t>
  </si>
  <si>
    <t>∑=</t>
  </si>
  <si>
    <t>Середина интерв.</t>
  </si>
  <si>
    <t xml:space="preserve">Всего данных:  N = </t>
  </si>
  <si>
    <t xml:space="preserve">Частота       </t>
  </si>
  <si>
    <t xml:space="preserve">Отн. Частота         </t>
  </si>
  <si>
    <t>Точечные оценки мат. ожидания и дисперсии</t>
  </si>
  <si>
    <t>Выборочное среднее</t>
  </si>
  <si>
    <t>Исправленная выборочная дисперсия:</t>
  </si>
  <si>
    <t>=</t>
  </si>
  <si>
    <t>- есть несмещенная состоятельная оценка дисперсии DX</t>
  </si>
  <si>
    <t>,где</t>
  </si>
  <si>
    <t>При увеличении N  S^2 стремится к 0</t>
  </si>
  <si>
    <t>Вывод: закон распределения - нормальный</t>
  </si>
  <si>
    <t>- есть несмещенная состоятельная оценка мат. ожидания MX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</si>
</sst>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4"/>
      </left>
      <right style="thin">
        <color theme="2" tint="-0.24994659260841701"/>
      </right>
      <top style="medium">
        <color theme="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4"/>
      </right>
      <top style="medium">
        <color theme="4"/>
      </top>
      <bottom style="thin">
        <color theme="2" tint="-0.24994659260841701"/>
      </bottom>
      <diagonal/>
    </border>
    <border>
      <left style="medium">
        <color theme="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4"/>
      </left>
      <right style="thin">
        <color theme="2" tint="-0.24994659260841701"/>
      </right>
      <top style="thin">
        <color theme="2" tint="-0.24994659260841701"/>
      </top>
      <bottom style="medium">
        <color theme="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4"/>
      </bottom>
      <diagonal/>
    </border>
    <border>
      <left style="thin">
        <color theme="2" tint="-0.24994659260841701"/>
      </left>
      <right style="medium">
        <color theme="4"/>
      </right>
      <top style="thin">
        <color theme="2" tint="-0.24994659260841701"/>
      </top>
      <bottom style="medium">
        <color theme="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2" tint="-9.9948118533890809E-2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2" tint="-9.9948118533890809E-2"/>
      </bottom>
      <diagonal/>
    </border>
    <border>
      <left style="medium">
        <color theme="6" tint="-0.24994659260841701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medium">
        <color theme="6" tint="-0.2499465926084170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6" tint="-0.24994659260841701"/>
      </left>
      <right/>
      <top style="medium">
        <color theme="2" tint="-9.9948118533890809E-2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2" tint="-9.9948118533890809E-2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2" tint="-9.9948118533890809E-2"/>
      </right>
      <top style="medium">
        <color theme="6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6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6" tint="-0.24994659260841701"/>
      </right>
      <top style="medium">
        <color theme="6" tint="-0.24994659260841701"/>
      </top>
      <bottom style="thin">
        <color theme="2" tint="-9.9948118533890809E-2"/>
      </bottom>
      <diagonal/>
    </border>
    <border>
      <left style="medium">
        <color theme="6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6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6" tint="-0.24994659260841701"/>
      </left>
      <right style="thin">
        <color theme="2" tint="-9.9948118533890809E-2"/>
      </right>
      <top style="thin">
        <color theme="2" tint="-9.9948118533890809E-2"/>
      </top>
      <bottom style="medium">
        <color theme="6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6" tint="-0.24994659260841701"/>
      </bottom>
      <diagonal/>
    </border>
    <border>
      <left style="thin">
        <color theme="2" tint="-9.9948118533890809E-2"/>
      </left>
      <right style="medium">
        <color theme="6" tint="-0.24994659260841701"/>
      </right>
      <top style="thin">
        <color theme="2" tint="-9.9948118533890809E-2"/>
      </top>
      <bottom style="medium">
        <color theme="6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3" fillId="0" borderId="11" xfId="0" applyFont="1" applyFill="1" applyBorder="1"/>
    <xf numFmtId="0" fontId="0" fillId="0" borderId="12" xfId="0" applyFill="1" applyBorder="1"/>
    <xf numFmtId="0" fontId="0" fillId="4" borderId="12" xfId="0" applyFill="1" applyBorder="1" applyAlignment="1">
      <alignment horizontal="right"/>
    </xf>
    <xf numFmtId="0" fontId="0" fillId="4" borderId="12" xfId="0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0" fontId="3" fillId="0" borderId="16" xfId="0" applyFont="1" applyFill="1" applyBorder="1"/>
    <xf numFmtId="0" fontId="0" fillId="0" borderId="17" xfId="0" applyFill="1" applyBorder="1"/>
    <xf numFmtId="0" fontId="0" fillId="4" borderId="17" xfId="0" applyFill="1" applyBorder="1" applyAlignment="1">
      <alignment horizontal="right"/>
    </xf>
    <xf numFmtId="0" fontId="0" fillId="4" borderId="17" xfId="0" applyFill="1" applyBorder="1" applyAlignment="1">
      <alignment horizontal="left"/>
    </xf>
    <xf numFmtId="0" fontId="4" fillId="4" borderId="17" xfId="0" applyFont="1" applyFill="1" applyBorder="1" applyAlignment="1">
      <alignment horizontal="center"/>
    </xf>
    <xf numFmtId="0" fontId="0" fillId="4" borderId="18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2" borderId="19" xfId="0" applyFill="1" applyBorder="1"/>
    <xf numFmtId="0" fontId="0" fillId="2" borderId="20" xfId="0" applyFill="1" applyBorder="1" applyAlignment="1">
      <alignment horizontal="right" vertical="center"/>
    </xf>
    <xf numFmtId="0" fontId="0" fillId="2" borderId="21" xfId="0" applyFill="1" applyBorder="1"/>
    <xf numFmtId="0" fontId="0" fillId="2" borderId="22" xfId="0" applyFill="1" applyBorder="1" applyAlignment="1">
      <alignment horizontal="right" vertical="center"/>
    </xf>
    <xf numFmtId="0" fontId="0" fillId="2" borderId="23" xfId="0" applyFill="1" applyBorder="1"/>
    <xf numFmtId="0" fontId="0" fillId="2" borderId="24" xfId="0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0" xfId="0" applyFont="1"/>
    <xf numFmtId="49" fontId="0" fillId="0" borderId="0" xfId="0" applyNumberFormat="1"/>
    <xf numFmtId="164" fontId="0" fillId="0" borderId="0" xfId="0" applyNumberForma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Лист1!$C$27</c:f>
              <c:strCache>
                <c:ptCount val="1"/>
                <c:pt idx="0">
                  <c:v>Частота       </c:v>
                </c:pt>
              </c:strCache>
            </c:strRef>
          </c:tx>
          <c:marker>
            <c:symbol val="none"/>
          </c:marker>
          <c:cat>
            <c:numRef>
              <c:f>Лист1!$D$26:$L$26</c:f>
              <c:numCache>
                <c:formatCode>General</c:formatCode>
                <c:ptCount val="9"/>
                <c:pt idx="0">
                  <c:v>11</c:v>
                </c:pt>
                <c:pt idx="1">
                  <c:v>24</c:v>
                </c:pt>
                <c:pt idx="2">
                  <c:v>37</c:v>
                </c:pt>
                <c:pt idx="3">
                  <c:v>50</c:v>
                </c:pt>
                <c:pt idx="4">
                  <c:v>63</c:v>
                </c:pt>
                <c:pt idx="5">
                  <c:v>76</c:v>
                </c:pt>
                <c:pt idx="6">
                  <c:v>89</c:v>
                </c:pt>
                <c:pt idx="7">
                  <c:v>102</c:v>
                </c:pt>
                <c:pt idx="8">
                  <c:v>115</c:v>
                </c:pt>
              </c:numCache>
            </c:numRef>
          </c:cat>
          <c:val>
            <c:numRef>
              <c:f>Лист1!$D$27:$L$27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25</c:v>
                </c:pt>
                <c:pt idx="7">
                  <c:v>112</c:v>
                </c:pt>
                <c:pt idx="8">
                  <c:v>26</c:v>
                </c:pt>
              </c:numCache>
            </c:numRef>
          </c:val>
        </c:ser>
        <c:marker val="1"/>
        <c:axId val="44047744"/>
        <c:axId val="44070016"/>
      </c:lineChart>
      <c:catAx>
        <c:axId val="44047744"/>
        <c:scaling>
          <c:orientation val="minMax"/>
        </c:scaling>
        <c:axPos val="b"/>
        <c:numFmt formatCode="General" sourceLinked="1"/>
        <c:tickLblPos val="nextTo"/>
        <c:crossAx val="44070016"/>
        <c:crosses val="autoZero"/>
        <c:auto val="1"/>
        <c:lblAlgn val="ctr"/>
        <c:lblOffset val="100"/>
      </c:catAx>
      <c:valAx>
        <c:axId val="44070016"/>
        <c:scaling>
          <c:orientation val="minMax"/>
        </c:scaling>
        <c:axPos val="l"/>
        <c:majorGridlines/>
        <c:numFmt formatCode="General" sourceLinked="1"/>
        <c:tickLblPos val="nextTo"/>
        <c:crossAx val="44047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  <a:r>
              <a:rPr lang="ru-RU" baseline="0"/>
              <a:t> - </a:t>
            </a:r>
            <a:r>
              <a:rPr lang="ru-RU"/>
              <a:t>Частота      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Лист1!$C$27</c:f>
              <c:strCache>
                <c:ptCount val="1"/>
                <c:pt idx="0">
                  <c:v>Частота       </c:v>
                </c:pt>
              </c:strCache>
            </c:strRef>
          </c:tx>
          <c:cat>
            <c:numRef>
              <c:f>Лист1!$D$26:$L$26</c:f>
              <c:numCache>
                <c:formatCode>General</c:formatCode>
                <c:ptCount val="9"/>
                <c:pt idx="0">
                  <c:v>11</c:v>
                </c:pt>
                <c:pt idx="1">
                  <c:v>24</c:v>
                </c:pt>
                <c:pt idx="2">
                  <c:v>37</c:v>
                </c:pt>
                <c:pt idx="3">
                  <c:v>50</c:v>
                </c:pt>
                <c:pt idx="4">
                  <c:v>63</c:v>
                </c:pt>
                <c:pt idx="5">
                  <c:v>76</c:v>
                </c:pt>
                <c:pt idx="6">
                  <c:v>89</c:v>
                </c:pt>
                <c:pt idx="7">
                  <c:v>102</c:v>
                </c:pt>
                <c:pt idx="8">
                  <c:v>115</c:v>
                </c:pt>
              </c:numCache>
            </c:numRef>
          </c:cat>
          <c:val>
            <c:numRef>
              <c:f>Лист1!$D$27:$L$27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25</c:v>
                </c:pt>
                <c:pt idx="7">
                  <c:v>112</c:v>
                </c:pt>
                <c:pt idx="8">
                  <c:v>26</c:v>
                </c:pt>
              </c:numCache>
            </c:numRef>
          </c:val>
        </c:ser>
        <c:axId val="44098688"/>
        <c:axId val="44100224"/>
      </c:barChart>
      <c:catAx>
        <c:axId val="44098688"/>
        <c:scaling>
          <c:orientation val="minMax"/>
        </c:scaling>
        <c:axPos val="b"/>
        <c:numFmt formatCode="General" sourceLinked="1"/>
        <c:tickLblPos val="nextTo"/>
        <c:crossAx val="44100224"/>
        <c:crosses val="autoZero"/>
        <c:auto val="1"/>
        <c:lblAlgn val="ctr"/>
        <c:lblOffset val="100"/>
      </c:catAx>
      <c:valAx>
        <c:axId val="44100224"/>
        <c:scaling>
          <c:orientation val="minMax"/>
        </c:scaling>
        <c:axPos val="l"/>
        <c:majorGridlines/>
        <c:numFmt formatCode="General" sourceLinked="1"/>
        <c:tickLblPos val="nextTo"/>
        <c:crossAx val="440986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Плотность нормального распределения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Плотность  нормального распределения</c:v>
          </c:tx>
          <c:marker>
            <c:symbol val="none"/>
          </c:marker>
          <c:cat>
            <c:numRef>
              <c:f>Лист1!$P$33:$P$89</c:f>
              <c:numCache>
                <c:formatCode>General</c:formatCode>
                <c:ptCount val="57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25</c:v>
                </c:pt>
                <c:pt idx="8">
                  <c:v>27</c:v>
                </c:pt>
                <c:pt idx="9">
                  <c:v>29</c:v>
                </c:pt>
                <c:pt idx="10">
                  <c:v>31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39</c:v>
                </c:pt>
                <c:pt idx="15">
                  <c:v>41</c:v>
                </c:pt>
                <c:pt idx="16">
                  <c:v>43</c:v>
                </c:pt>
                <c:pt idx="17">
                  <c:v>45</c:v>
                </c:pt>
                <c:pt idx="18">
                  <c:v>47</c:v>
                </c:pt>
                <c:pt idx="19">
                  <c:v>49</c:v>
                </c:pt>
                <c:pt idx="20">
                  <c:v>51</c:v>
                </c:pt>
                <c:pt idx="21">
                  <c:v>53</c:v>
                </c:pt>
                <c:pt idx="22">
                  <c:v>55</c:v>
                </c:pt>
                <c:pt idx="23">
                  <c:v>57</c:v>
                </c:pt>
                <c:pt idx="24">
                  <c:v>59</c:v>
                </c:pt>
                <c:pt idx="25">
                  <c:v>61</c:v>
                </c:pt>
                <c:pt idx="26">
                  <c:v>63</c:v>
                </c:pt>
                <c:pt idx="27">
                  <c:v>65</c:v>
                </c:pt>
                <c:pt idx="28">
                  <c:v>67</c:v>
                </c:pt>
                <c:pt idx="29">
                  <c:v>69</c:v>
                </c:pt>
                <c:pt idx="30">
                  <c:v>71</c:v>
                </c:pt>
                <c:pt idx="31">
                  <c:v>73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81</c:v>
                </c:pt>
                <c:pt idx="36">
                  <c:v>83</c:v>
                </c:pt>
                <c:pt idx="37">
                  <c:v>85</c:v>
                </c:pt>
                <c:pt idx="38">
                  <c:v>87</c:v>
                </c:pt>
                <c:pt idx="39">
                  <c:v>89</c:v>
                </c:pt>
                <c:pt idx="40">
                  <c:v>91</c:v>
                </c:pt>
                <c:pt idx="41">
                  <c:v>93</c:v>
                </c:pt>
                <c:pt idx="42">
                  <c:v>95</c:v>
                </c:pt>
                <c:pt idx="43">
                  <c:v>97</c:v>
                </c:pt>
                <c:pt idx="44">
                  <c:v>99</c:v>
                </c:pt>
                <c:pt idx="45">
                  <c:v>101</c:v>
                </c:pt>
                <c:pt idx="46">
                  <c:v>103</c:v>
                </c:pt>
                <c:pt idx="47">
                  <c:v>105</c:v>
                </c:pt>
                <c:pt idx="48">
                  <c:v>107</c:v>
                </c:pt>
                <c:pt idx="49">
                  <c:v>109</c:v>
                </c:pt>
                <c:pt idx="50">
                  <c:v>111</c:v>
                </c:pt>
                <c:pt idx="51">
                  <c:v>113</c:v>
                </c:pt>
                <c:pt idx="52">
                  <c:v>115</c:v>
                </c:pt>
                <c:pt idx="53">
                  <c:v>117</c:v>
                </c:pt>
                <c:pt idx="54">
                  <c:v>119</c:v>
                </c:pt>
                <c:pt idx="55">
                  <c:v>121</c:v>
                </c:pt>
                <c:pt idx="56">
                  <c:v>123</c:v>
                </c:pt>
              </c:numCache>
            </c:numRef>
          </c:cat>
          <c:val>
            <c:numRef>
              <c:f>Лист1!$R$33:$R$89</c:f>
              <c:numCache>
                <c:formatCode>0.0000</c:formatCode>
                <c:ptCount val="57"/>
                <c:pt idx="0">
                  <c:v>5.1802840549463584E-21</c:v>
                </c:pt>
                <c:pt idx="1">
                  <c:v>3.4624786246576289E-20</c:v>
                </c:pt>
                <c:pt idx="2">
                  <c:v>2.217978047192737E-19</c:v>
                </c:pt>
                <c:pt idx="3">
                  <c:v>1.3616453316780068E-18</c:v>
                </c:pt>
                <c:pt idx="4">
                  <c:v>8.0113808009772765E-18</c:v>
                </c:pt>
                <c:pt idx="5">
                  <c:v>4.5173876996939981E-17</c:v>
                </c:pt>
                <c:pt idx="6">
                  <c:v>2.4412034240722833E-16</c:v>
                </c:pt>
                <c:pt idx="7">
                  <c:v>1.2643205346370083E-15</c:v>
                </c:pt>
                <c:pt idx="8">
                  <c:v>6.2754811390263868E-15</c:v>
                </c:pt>
                <c:pt idx="9">
                  <c:v>2.9852003331058889E-14</c:v>
                </c:pt>
                <c:pt idx="10">
                  <c:v>1.3609323887672768E-13</c:v>
                </c:pt>
                <c:pt idx="11">
                  <c:v>5.9461551148489023E-13</c:v>
                </c:pt>
                <c:pt idx="12">
                  <c:v>2.4898462756803583E-12</c:v>
                </c:pt>
                <c:pt idx="13">
                  <c:v>9.9918395216506299E-12</c:v>
                </c:pt>
                <c:pt idx="14">
                  <c:v>3.8428637076112493E-11</c:v>
                </c:pt>
                <c:pt idx="15">
                  <c:v>1.4164496105001734E-10</c:v>
                </c:pt>
                <c:pt idx="16">
                  <c:v>5.0036150775110852E-10</c:v>
                </c:pt>
                <c:pt idx="17">
                  <c:v>1.6939604700518403E-9</c:v>
                </c:pt>
                <c:pt idx="18">
                  <c:v>5.4961587239236798E-9</c:v>
                </c:pt>
                <c:pt idx="19">
                  <c:v>1.7090386199210605E-8</c:v>
                </c:pt>
                <c:pt idx="20">
                  <c:v>5.0930870966201694E-8</c:v>
                </c:pt>
                <c:pt idx="21">
                  <c:v>1.4546112603052475E-7</c:v>
                </c:pt>
                <c:pt idx="22">
                  <c:v>3.9815245968167552E-7</c:v>
                </c:pt>
                <c:pt idx="23">
                  <c:v>1.0444519778965953E-6</c:v>
                </c:pt>
                <c:pt idx="24">
                  <c:v>2.6258152488799391E-6</c:v>
                </c:pt>
                <c:pt idx="25">
                  <c:v>6.3266887788447863E-6</c:v>
                </c:pt>
                <c:pt idx="26">
                  <c:v>1.4609164935191813E-5</c:v>
                </c:pt>
                <c:pt idx="27">
                  <c:v>3.23303889165782E-5</c:v>
                </c:pt>
                <c:pt idx="28">
                  <c:v>6.8569831377772493E-5</c:v>
                </c:pt>
                <c:pt idx="29">
                  <c:v>1.3937723665058584E-4</c:v>
                </c:pt>
                <c:pt idx="30">
                  <c:v>2.7151087780671581E-4</c:v>
                </c:pt>
                <c:pt idx="31">
                  <c:v>5.0689643131213169E-4</c:v>
                </c:pt>
                <c:pt idx="32">
                  <c:v>9.0695940623028535E-4</c:v>
                </c:pt>
                <c:pt idx="33">
                  <c:v>1.5552244694554285E-3</c:v>
                </c:pt>
                <c:pt idx="34">
                  <c:v>2.5558474452980072E-3</c:v>
                </c:pt>
                <c:pt idx="35">
                  <c:v>4.02544030627536E-3</c:v>
                </c:pt>
                <c:pt idx="36">
                  <c:v>6.0761497612260079E-3</c:v>
                </c:pt>
                <c:pt idx="37">
                  <c:v>8.7898236930401899E-3</c:v>
                </c:pt>
                <c:pt idx="38">
                  <c:v>1.2186204849724807E-2</c:v>
                </c:pt>
                <c:pt idx="39">
                  <c:v>1.6191735484251495E-2</c:v>
                </c:pt>
                <c:pt idx="40">
                  <c:v>2.0618399119948203E-2</c:v>
                </c:pt>
                <c:pt idx="41">
                  <c:v>2.5162460133481106E-2</c:v>
                </c:pt>
                <c:pt idx="42">
                  <c:v>2.9429838116379649E-2</c:v>
                </c:pt>
                <c:pt idx="43">
                  <c:v>3.298824887368506E-2</c:v>
                </c:pt>
                <c:pt idx="44">
                  <c:v>3.5437841982747978E-2</c:v>
                </c:pt>
                <c:pt idx="45">
                  <c:v>3.6484793119181014E-2</c:v>
                </c:pt>
                <c:pt idx="46">
                  <c:v>3.5999222780014273E-2</c:v>
                </c:pt>
                <c:pt idx="47">
                  <c:v>3.4041679359525796E-2</c:v>
                </c:pt>
                <c:pt idx="48">
                  <c:v>3.0850729991779093E-2</c:v>
                </c:pt>
                <c:pt idx="49">
                  <c:v>2.6795170732350316E-2</c:v>
                </c:pt>
                <c:pt idx="50">
                  <c:v>2.230407558621526E-2</c:v>
                </c:pt>
                <c:pt idx="51">
                  <c:v>1.779297397654139E-2</c:v>
                </c:pt>
                <c:pt idx="52">
                  <c:v>1.3603462843156581E-2</c:v>
                </c:pt>
                <c:pt idx="53">
                  <c:v>9.9675178397893947E-3</c:v>
                </c:pt>
                <c:pt idx="54">
                  <c:v>6.9994059817404496E-3</c:v>
                </c:pt>
                <c:pt idx="55">
                  <c:v>4.7105537402917178E-3</c:v>
                </c:pt>
                <c:pt idx="56">
                  <c:v>3.0382209707709613E-3</c:v>
                </c:pt>
              </c:numCache>
            </c:numRef>
          </c:val>
        </c:ser>
        <c:marker val="1"/>
        <c:axId val="61380864"/>
        <c:axId val="61394944"/>
      </c:lineChart>
      <c:catAx>
        <c:axId val="61380864"/>
        <c:scaling>
          <c:orientation val="minMax"/>
        </c:scaling>
        <c:axPos val="b"/>
        <c:numFmt formatCode="General" sourceLinked="1"/>
        <c:tickLblPos val="nextTo"/>
        <c:crossAx val="61394944"/>
        <c:crosses val="autoZero"/>
        <c:auto val="1"/>
        <c:lblAlgn val="ctr"/>
        <c:lblOffset val="100"/>
      </c:catAx>
      <c:valAx>
        <c:axId val="61394944"/>
        <c:scaling>
          <c:orientation val="minMax"/>
        </c:scaling>
        <c:axPos val="l"/>
        <c:majorGridlines/>
        <c:numFmt formatCode="0.0000" sourceLinked="1"/>
        <c:tickLblPos val="nextTo"/>
        <c:crossAx val="613808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17</xdr:row>
      <xdr:rowOff>142875</xdr:rowOff>
    </xdr:from>
    <xdr:ext cx="1706429" cy="264560"/>
    <xdr:sp macro="" textlink="">
      <xdr:nvSpPr>
        <xdr:cNvPr id="4" name="TextBox 3"/>
        <xdr:cNvSpPr txBox="1"/>
      </xdr:nvSpPr>
      <xdr:spPr>
        <a:xfrm>
          <a:off x="1323975" y="3409950"/>
          <a:ext cx="17064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h = (X</a:t>
          </a:r>
          <a:r>
            <a:rPr lang="en-US" sz="1100" baseline="-25000"/>
            <a:t>max</a:t>
          </a:r>
          <a:r>
            <a:rPr lang="en-US" sz="1100"/>
            <a:t> - X</a:t>
          </a:r>
          <a:r>
            <a:rPr lang="en-US" sz="1100" baseline="-25000"/>
            <a:t>min</a:t>
          </a:r>
          <a:r>
            <a:rPr lang="en-US" sz="1100" baseline="0"/>
            <a:t>) /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1 + log</a:t>
          </a:r>
          <a:r>
            <a:rPr lang="en-US" sz="1100" baseline="-2500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en-US" sz="1100" baseline="0"/>
            <a:t> </a:t>
          </a:r>
          <a:endParaRPr lang="ru-RU" sz="1100" baseline="-25000"/>
        </a:p>
      </xdr:txBody>
    </xdr:sp>
    <xdr:clientData/>
  </xdr:oneCellAnchor>
  <xdr:oneCellAnchor>
    <xdr:from>
      <xdr:col>0</xdr:col>
      <xdr:colOff>76200</xdr:colOff>
      <xdr:row>12</xdr:row>
      <xdr:rowOff>142875</xdr:rowOff>
    </xdr:from>
    <xdr:ext cx="493020" cy="264560"/>
    <xdr:sp macro="" textlink="">
      <xdr:nvSpPr>
        <xdr:cNvPr id="6" name="TextBox 5"/>
        <xdr:cNvSpPr txBox="1"/>
      </xdr:nvSpPr>
      <xdr:spPr>
        <a:xfrm>
          <a:off x="76200" y="2447925"/>
          <a:ext cx="4930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X</a:t>
          </a:r>
          <a:r>
            <a:rPr lang="en-US" sz="1100" baseline="-25000"/>
            <a:t>MIN</a:t>
          </a:r>
          <a:r>
            <a:rPr lang="en-US" sz="1100"/>
            <a:t>=</a:t>
          </a:r>
          <a:endParaRPr lang="ru-RU" sz="1100"/>
        </a:p>
      </xdr:txBody>
    </xdr:sp>
    <xdr:clientData/>
  </xdr:oneCellAnchor>
  <xdr:oneCellAnchor>
    <xdr:from>
      <xdr:col>0</xdr:col>
      <xdr:colOff>76200</xdr:colOff>
      <xdr:row>13</xdr:row>
      <xdr:rowOff>171450</xdr:rowOff>
    </xdr:from>
    <xdr:ext cx="511807" cy="264560"/>
    <xdr:sp macro="" textlink="">
      <xdr:nvSpPr>
        <xdr:cNvPr id="7" name="TextBox 6"/>
        <xdr:cNvSpPr txBox="1"/>
      </xdr:nvSpPr>
      <xdr:spPr>
        <a:xfrm>
          <a:off x="76200" y="2667000"/>
          <a:ext cx="5118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X</a:t>
          </a:r>
          <a:r>
            <a:rPr lang="en-US" sz="1100" baseline="-25000"/>
            <a:t>MAX</a:t>
          </a:r>
          <a:r>
            <a:rPr lang="en-US" sz="1100"/>
            <a:t>=</a:t>
          </a:r>
          <a:endParaRPr lang="ru-RU" sz="1100"/>
        </a:p>
      </xdr:txBody>
    </xdr:sp>
    <xdr:clientData/>
  </xdr:oneCellAnchor>
  <xdr:oneCellAnchor>
    <xdr:from>
      <xdr:col>2</xdr:col>
      <xdr:colOff>190500</xdr:colOff>
      <xdr:row>15</xdr:row>
      <xdr:rowOff>161925</xdr:rowOff>
    </xdr:from>
    <xdr:ext cx="1543050" cy="264560"/>
    <xdr:sp macro="" textlink="">
      <xdr:nvSpPr>
        <xdr:cNvPr id="9" name="TextBox 8"/>
        <xdr:cNvSpPr txBox="1"/>
      </xdr:nvSpPr>
      <xdr:spPr>
        <a:xfrm>
          <a:off x="1352550" y="3038475"/>
          <a:ext cx="1543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m = 1 + log</a:t>
          </a:r>
          <a:r>
            <a:rPr lang="en-US" sz="1100" strike="noStrike" baseline="-25000"/>
            <a:t>2</a:t>
          </a:r>
          <a:r>
            <a:rPr lang="en-US" sz="1100"/>
            <a:t>N</a:t>
          </a:r>
          <a:endParaRPr lang="ru-RU" sz="1100"/>
        </a:p>
      </xdr:txBody>
    </xdr:sp>
    <xdr:clientData/>
  </xdr:oneCellAnchor>
  <xdr:oneCellAnchor>
    <xdr:from>
      <xdr:col>2</xdr:col>
      <xdr:colOff>238125</xdr:colOff>
      <xdr:row>19</xdr:row>
      <xdr:rowOff>152400</xdr:rowOff>
    </xdr:from>
    <xdr:ext cx="1168077" cy="264560"/>
    <xdr:sp macro="" textlink="">
      <xdr:nvSpPr>
        <xdr:cNvPr id="10" name="TextBox 9"/>
        <xdr:cNvSpPr txBox="1"/>
      </xdr:nvSpPr>
      <xdr:spPr>
        <a:xfrm>
          <a:off x="1285875" y="3810000"/>
          <a:ext cx="11680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X</a:t>
          </a:r>
          <a:r>
            <a:rPr lang="ru-RU" sz="1100" baseline="-25000"/>
            <a:t>нач</a:t>
          </a:r>
          <a:r>
            <a:rPr lang="ru-RU" sz="1100"/>
            <a:t> = </a:t>
          </a:r>
          <a:r>
            <a:rPr lang="en-US" sz="1100"/>
            <a:t>X</a:t>
          </a:r>
          <a:r>
            <a:rPr lang="en-US" sz="1100" baseline="-25000"/>
            <a:t>MIN </a:t>
          </a:r>
          <a:r>
            <a:rPr lang="en-US" sz="1100"/>
            <a:t>- h/2 =</a:t>
          </a:r>
          <a:endParaRPr lang="ru-RU" sz="1100"/>
        </a:p>
      </xdr:txBody>
    </xdr:sp>
    <xdr:clientData/>
  </xdr:oneCellAnchor>
  <xdr:oneCellAnchor>
    <xdr:from>
      <xdr:col>2</xdr:col>
      <xdr:colOff>447675</xdr:colOff>
      <xdr:row>25</xdr:row>
      <xdr:rowOff>161925</xdr:rowOff>
    </xdr:from>
    <xdr:ext cx="285750" cy="264560"/>
    <xdr:sp macro="" textlink="">
      <xdr:nvSpPr>
        <xdr:cNvPr id="12" name="TextBox 11"/>
        <xdr:cNvSpPr txBox="1"/>
      </xdr:nvSpPr>
      <xdr:spPr>
        <a:xfrm>
          <a:off x="1619250" y="4972050"/>
          <a:ext cx="285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n</a:t>
          </a:r>
          <a:r>
            <a:rPr lang="en-US" sz="1100" baseline="-25000"/>
            <a:t>i</a:t>
          </a:r>
          <a:endParaRPr lang="ru-RU" sz="1100" baseline="-25000"/>
        </a:p>
      </xdr:txBody>
    </xdr:sp>
    <xdr:clientData/>
  </xdr:oneCellAnchor>
  <xdr:oneCellAnchor>
    <xdr:from>
      <xdr:col>2</xdr:col>
      <xdr:colOff>438150</xdr:colOff>
      <xdr:row>26</xdr:row>
      <xdr:rowOff>142875</xdr:rowOff>
    </xdr:from>
    <xdr:ext cx="371475" cy="264560"/>
    <xdr:sp macro="" textlink="">
      <xdr:nvSpPr>
        <xdr:cNvPr id="13" name="TextBox 12"/>
        <xdr:cNvSpPr txBox="1"/>
      </xdr:nvSpPr>
      <xdr:spPr>
        <a:xfrm>
          <a:off x="1609725" y="5143500"/>
          <a:ext cx="371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aseline="0"/>
            <a:t>p</a:t>
          </a:r>
          <a:r>
            <a:rPr lang="en-US" sz="1100" baseline="-25000"/>
            <a:t>i</a:t>
          </a:r>
          <a:endParaRPr lang="ru-RU" sz="1100" baseline="-25000"/>
        </a:p>
      </xdr:txBody>
    </xdr:sp>
    <xdr:clientData/>
  </xdr:oneCellAnchor>
  <xdr:twoCellAnchor>
    <xdr:from>
      <xdr:col>1</xdr:col>
      <xdr:colOff>0</xdr:colOff>
      <xdr:row>67</xdr:row>
      <xdr:rowOff>0</xdr:rowOff>
    </xdr:from>
    <xdr:to>
      <xdr:col>9</xdr:col>
      <xdr:colOff>447675</xdr:colOff>
      <xdr:row>83</xdr:row>
      <xdr:rowOff>161925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0</xdr:colOff>
      <xdr:row>68</xdr:row>
      <xdr:rowOff>0</xdr:rowOff>
    </xdr:from>
    <xdr:ext cx="514350" cy="311496"/>
    <xdr:sp macro="" textlink="">
      <xdr:nvSpPr>
        <xdr:cNvPr id="16" name="TextBox 15"/>
        <xdr:cNvSpPr txBox="1"/>
      </xdr:nvSpPr>
      <xdr:spPr>
        <a:xfrm>
          <a:off x="5762625" y="13220700"/>
          <a:ext cx="5143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/>
            <a:t>n</a:t>
          </a:r>
          <a:r>
            <a:rPr lang="en-US" sz="1400" baseline="-25000"/>
            <a:t>i</a:t>
          </a:r>
          <a:endParaRPr lang="ru-RU" sz="1400" baseline="-25000"/>
        </a:p>
      </xdr:txBody>
    </xdr:sp>
    <xdr:clientData/>
  </xdr:oneCellAnchor>
  <xdr:twoCellAnchor>
    <xdr:from>
      <xdr:col>0</xdr:col>
      <xdr:colOff>47626</xdr:colOff>
      <xdr:row>42</xdr:row>
      <xdr:rowOff>57150</xdr:rowOff>
    </xdr:from>
    <xdr:to>
      <xdr:col>7</xdr:col>
      <xdr:colOff>38101</xdr:colOff>
      <xdr:row>62</xdr:row>
      <xdr:rowOff>142366</xdr:rowOff>
    </xdr:to>
    <xdr:graphicFrame macro="">
      <xdr:nvGraphicFramePr>
        <xdr:cNvPr id="34" name="Диаграм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180974</xdr:colOff>
      <xdr:row>42</xdr:row>
      <xdr:rowOff>57151</xdr:rowOff>
    </xdr:from>
    <xdr:to>
      <xdr:col>14</xdr:col>
      <xdr:colOff>400049</xdr:colOff>
      <xdr:row>62</xdr:row>
      <xdr:rowOff>133350</xdr:rowOff>
    </xdr:to>
    <xdr:graphicFrame macro="">
      <xdr:nvGraphicFramePr>
        <xdr:cNvPr id="35" name="Диаграмма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180975</xdr:colOff>
      <xdr:row>33</xdr:row>
      <xdr:rowOff>161925</xdr:rowOff>
    </xdr:from>
    <xdr:ext cx="545662" cy="264560"/>
    <xdr:sp macro="" textlink="">
      <xdr:nvSpPr>
        <xdr:cNvPr id="36" name="TextBox 35"/>
        <xdr:cNvSpPr txBox="1"/>
      </xdr:nvSpPr>
      <xdr:spPr>
        <a:xfrm>
          <a:off x="1943100" y="6905625"/>
          <a:ext cx="545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&lt;X</a:t>
          </a:r>
          <a:r>
            <a:rPr lang="ru-RU" sz="1100" baseline="-25000"/>
            <a:t>в</a:t>
          </a:r>
          <a:r>
            <a:rPr lang="en-US" sz="1100"/>
            <a:t>&gt; =</a:t>
          </a:r>
          <a:endParaRPr lang="ru-RU" sz="1100"/>
        </a:p>
      </xdr:txBody>
    </xdr:sp>
    <xdr:clientData/>
  </xdr:oneCellAnchor>
  <xdr:twoCellAnchor editAs="oneCell">
    <xdr:from>
      <xdr:col>6</xdr:col>
      <xdr:colOff>514351</xdr:colOff>
      <xdr:row>36</xdr:row>
      <xdr:rowOff>161926</xdr:rowOff>
    </xdr:from>
    <xdr:to>
      <xdr:col>9</xdr:col>
      <xdr:colOff>432391</xdr:colOff>
      <xdr:row>40</xdr:row>
      <xdr:rowOff>28576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90976" y="7286626"/>
          <a:ext cx="1632540" cy="6286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37</xdr:row>
      <xdr:rowOff>95250</xdr:rowOff>
    </xdr:from>
    <xdr:to>
      <xdr:col>5</xdr:col>
      <xdr:colOff>157162</xdr:colOff>
      <xdr:row>39</xdr:row>
      <xdr:rowOff>123825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2450" y="7410450"/>
          <a:ext cx="2509837" cy="40957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247650</xdr:colOff>
      <xdr:row>40</xdr:row>
      <xdr:rowOff>152400</xdr:rowOff>
    </xdr:from>
    <xdr:ext cx="367473" cy="264560"/>
    <xdr:sp macro="" textlink="">
      <xdr:nvSpPr>
        <xdr:cNvPr id="46" name="TextBox 45"/>
        <xdr:cNvSpPr txBox="1"/>
      </xdr:nvSpPr>
      <xdr:spPr>
        <a:xfrm>
          <a:off x="771525" y="8039100"/>
          <a:ext cx="3674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S</a:t>
          </a:r>
          <a:r>
            <a:rPr lang="en-US" sz="1100" baseline="30000"/>
            <a:t>2</a:t>
          </a:r>
          <a:r>
            <a:rPr lang="en-US" sz="1100"/>
            <a:t>=</a:t>
          </a:r>
          <a:endParaRPr lang="ru-RU" sz="1100"/>
        </a:p>
      </xdr:txBody>
    </xdr:sp>
    <xdr:clientData/>
  </xdr:oneCellAnchor>
  <xdr:oneCellAnchor>
    <xdr:from>
      <xdr:col>6</xdr:col>
      <xdr:colOff>161925</xdr:colOff>
      <xdr:row>35</xdr:row>
      <xdr:rowOff>161925</xdr:rowOff>
    </xdr:from>
    <xdr:ext cx="367473" cy="264560"/>
    <xdr:sp macro="" textlink="">
      <xdr:nvSpPr>
        <xdr:cNvPr id="47" name="TextBox 46"/>
        <xdr:cNvSpPr txBox="1"/>
      </xdr:nvSpPr>
      <xdr:spPr>
        <a:xfrm>
          <a:off x="3638550" y="7096125"/>
          <a:ext cx="3674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S</a:t>
          </a:r>
          <a:r>
            <a:rPr lang="en-US" sz="1100" baseline="30000"/>
            <a:t>2</a:t>
          </a:r>
          <a:r>
            <a:rPr lang="en-US" sz="1100"/>
            <a:t>=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9"/>
  <sheetViews>
    <sheetView tabSelected="1" view="pageLayout" topLeftCell="A49" workbookViewId="0">
      <selection activeCell="C42" sqref="C42"/>
    </sheetView>
  </sheetViews>
  <sheetFormatPr defaultColWidth="9.140625" defaultRowHeight="15"/>
  <cols>
    <col min="1" max="1" width="7.85546875" customWidth="1"/>
    <col min="2" max="2" width="8.5703125" customWidth="1"/>
    <col min="3" max="3" width="10" customWidth="1"/>
    <col min="4" max="12" width="8.5703125" customWidth="1"/>
    <col min="13" max="16" width="7.85546875" customWidth="1"/>
    <col min="17" max="26" width="12.7109375" customWidth="1"/>
  </cols>
  <sheetData>
    <row r="1" spans="1:32" ht="15.75" thickBot="1">
      <c r="A1" t="s">
        <v>6</v>
      </c>
    </row>
    <row r="2" spans="1:32">
      <c r="A2" s="7">
        <v>102</v>
      </c>
      <c r="B2" s="8">
        <v>99</v>
      </c>
      <c r="C2" s="8">
        <v>102</v>
      </c>
      <c r="D2" s="8">
        <v>113</v>
      </c>
      <c r="E2" s="8">
        <v>91</v>
      </c>
      <c r="F2" s="8">
        <v>101</v>
      </c>
      <c r="G2" s="8">
        <v>107</v>
      </c>
      <c r="H2" s="8">
        <v>94</v>
      </c>
      <c r="I2" s="8">
        <v>109</v>
      </c>
      <c r="J2" s="8">
        <v>111</v>
      </c>
      <c r="K2" s="8">
        <v>106</v>
      </c>
      <c r="L2" s="8">
        <v>95</v>
      </c>
      <c r="M2" s="8">
        <v>103</v>
      </c>
      <c r="N2" s="8">
        <v>87</v>
      </c>
      <c r="O2" s="9">
        <v>97</v>
      </c>
    </row>
    <row r="3" spans="1:32">
      <c r="A3" s="10">
        <v>106</v>
      </c>
      <c r="B3" s="11">
        <v>101</v>
      </c>
      <c r="C3" s="11">
        <v>93</v>
      </c>
      <c r="D3" s="11">
        <v>98</v>
      </c>
      <c r="E3" s="11">
        <v>95</v>
      </c>
      <c r="F3" s="11">
        <v>105</v>
      </c>
      <c r="G3" s="11">
        <v>98</v>
      </c>
      <c r="H3" s="11">
        <v>101</v>
      </c>
      <c r="I3" s="11">
        <v>88</v>
      </c>
      <c r="J3" s="11">
        <v>99</v>
      </c>
      <c r="K3" s="11">
        <v>100</v>
      </c>
      <c r="L3" s="11">
        <v>107</v>
      </c>
      <c r="M3" s="11">
        <v>108</v>
      </c>
      <c r="N3" s="11">
        <v>97</v>
      </c>
      <c r="O3" s="12">
        <v>92</v>
      </c>
    </row>
    <row r="4" spans="1:32">
      <c r="A4" s="10">
        <v>104</v>
      </c>
      <c r="B4" s="11">
        <v>102</v>
      </c>
      <c r="C4" s="11">
        <v>97</v>
      </c>
      <c r="D4" s="11">
        <v>114</v>
      </c>
      <c r="E4" s="11">
        <v>101</v>
      </c>
      <c r="F4" s="11">
        <v>97</v>
      </c>
      <c r="G4" s="11">
        <v>111</v>
      </c>
      <c r="H4" s="11">
        <v>101</v>
      </c>
      <c r="I4" s="11">
        <v>104</v>
      </c>
      <c r="J4" s="11">
        <v>111</v>
      </c>
      <c r="K4" s="11">
        <v>101</v>
      </c>
      <c r="L4" s="11">
        <v>103</v>
      </c>
      <c r="M4" s="11">
        <v>101</v>
      </c>
      <c r="N4" s="11">
        <v>92</v>
      </c>
      <c r="O4" s="12">
        <v>102</v>
      </c>
      <c r="Q4" s="5">
        <f t="shared" ref="Q4:AF13" si="0">$E$35</f>
        <v>101.36969696969697</v>
      </c>
      <c r="R4" s="5">
        <f t="shared" si="0"/>
        <v>101.36969696969697</v>
      </c>
      <c r="S4" s="5">
        <f t="shared" si="0"/>
        <v>101.36969696969697</v>
      </c>
      <c r="T4" s="5">
        <f t="shared" si="0"/>
        <v>101.36969696969697</v>
      </c>
      <c r="U4" s="5">
        <f t="shared" si="0"/>
        <v>101.36969696969697</v>
      </c>
      <c r="V4" s="5">
        <f t="shared" si="0"/>
        <v>101.36969696969697</v>
      </c>
      <c r="W4" s="5">
        <f t="shared" si="0"/>
        <v>101.36969696969697</v>
      </c>
      <c r="X4" s="5">
        <f t="shared" si="0"/>
        <v>101.36969696969697</v>
      </c>
      <c r="Y4" s="5">
        <f t="shared" si="0"/>
        <v>101.36969696969697</v>
      </c>
      <c r="Z4" s="5">
        <f t="shared" si="0"/>
        <v>101.36969696969697</v>
      </c>
      <c r="AA4" s="5">
        <f t="shared" si="0"/>
        <v>101.36969696969697</v>
      </c>
      <c r="AB4" s="5">
        <f t="shared" si="0"/>
        <v>101.36969696969697</v>
      </c>
      <c r="AC4" s="5">
        <f t="shared" si="0"/>
        <v>101.36969696969697</v>
      </c>
      <c r="AD4" s="5">
        <f t="shared" si="0"/>
        <v>101.36969696969697</v>
      </c>
      <c r="AE4" s="5">
        <f t="shared" si="0"/>
        <v>101.36969696969697</v>
      </c>
      <c r="AF4" s="5">
        <f t="shared" si="0"/>
        <v>101.36969696969697</v>
      </c>
    </row>
    <row r="5" spans="1:32" ht="15" customHeight="1">
      <c r="A5" s="10">
        <v>110</v>
      </c>
      <c r="B5" s="11">
        <v>106</v>
      </c>
      <c r="C5" s="11">
        <v>105</v>
      </c>
      <c r="D5" s="11">
        <v>95</v>
      </c>
      <c r="E5" s="11">
        <v>96</v>
      </c>
      <c r="F5" s="11">
        <v>103</v>
      </c>
      <c r="G5" s="11">
        <v>108</v>
      </c>
      <c r="H5" s="11">
        <v>93</v>
      </c>
      <c r="I5" s="11">
        <v>112</v>
      </c>
      <c r="J5" s="11">
        <v>96</v>
      </c>
      <c r="K5" s="11">
        <v>99</v>
      </c>
      <c r="L5" s="11">
        <v>116</v>
      </c>
      <c r="M5" s="11">
        <v>100</v>
      </c>
      <c r="N5" s="11">
        <v>112</v>
      </c>
      <c r="O5" s="12">
        <v>101</v>
      </c>
      <c r="Q5" s="5">
        <f t="shared" si="0"/>
        <v>101.36969696969697</v>
      </c>
      <c r="R5" s="5">
        <f t="shared" si="0"/>
        <v>101.36969696969697</v>
      </c>
      <c r="S5" s="5">
        <f t="shared" si="0"/>
        <v>101.36969696969697</v>
      </c>
      <c r="T5" s="5">
        <f t="shared" si="0"/>
        <v>101.36969696969697</v>
      </c>
      <c r="U5" s="5">
        <f t="shared" si="0"/>
        <v>101.36969696969697</v>
      </c>
      <c r="V5" s="5">
        <f t="shared" si="0"/>
        <v>101.36969696969697</v>
      </c>
      <c r="W5" s="5">
        <f t="shared" si="0"/>
        <v>101.36969696969697</v>
      </c>
      <c r="X5" s="5">
        <f t="shared" si="0"/>
        <v>101.36969696969697</v>
      </c>
      <c r="Y5" s="5">
        <f t="shared" si="0"/>
        <v>101.36969696969697</v>
      </c>
      <c r="Z5" s="5">
        <f t="shared" si="0"/>
        <v>101.36969696969697</v>
      </c>
      <c r="AA5" s="5">
        <f t="shared" si="0"/>
        <v>101.36969696969697</v>
      </c>
      <c r="AB5" s="5">
        <f t="shared" si="0"/>
        <v>101.36969696969697</v>
      </c>
      <c r="AC5" s="5">
        <f t="shared" si="0"/>
        <v>101.36969696969697</v>
      </c>
      <c r="AD5" s="5">
        <f t="shared" si="0"/>
        <v>101.36969696969697</v>
      </c>
      <c r="AE5" s="5">
        <f t="shared" si="0"/>
        <v>101.36969696969697</v>
      </c>
      <c r="AF5" s="5">
        <f t="shared" si="0"/>
        <v>101.36969696969697</v>
      </c>
    </row>
    <row r="6" spans="1:32">
      <c r="A6" s="10">
        <v>103</v>
      </c>
      <c r="B6" s="11">
        <v>112</v>
      </c>
      <c r="C6" s="11">
        <v>102</v>
      </c>
      <c r="D6" s="11">
        <v>97</v>
      </c>
      <c r="E6" s="11">
        <v>95</v>
      </c>
      <c r="F6" s="11">
        <v>94</v>
      </c>
      <c r="G6" s="11">
        <v>100</v>
      </c>
      <c r="H6" s="11">
        <v>107</v>
      </c>
      <c r="I6" s="11">
        <v>103</v>
      </c>
      <c r="J6" s="11">
        <v>99</v>
      </c>
      <c r="K6" s="11">
        <v>105</v>
      </c>
      <c r="L6" s="11">
        <v>104</v>
      </c>
      <c r="M6" s="11">
        <v>110</v>
      </c>
      <c r="N6" s="11">
        <v>108</v>
      </c>
      <c r="O6" s="12">
        <v>98</v>
      </c>
      <c r="Q6" s="5">
        <f t="shared" si="0"/>
        <v>101.36969696969697</v>
      </c>
      <c r="R6" s="5">
        <f t="shared" si="0"/>
        <v>101.36969696969697</v>
      </c>
      <c r="S6" s="5">
        <f t="shared" si="0"/>
        <v>101.36969696969697</v>
      </c>
      <c r="T6" s="5">
        <f t="shared" si="0"/>
        <v>101.36969696969697</v>
      </c>
      <c r="U6" s="5">
        <f t="shared" si="0"/>
        <v>101.36969696969697</v>
      </c>
      <c r="V6" s="5">
        <f t="shared" si="0"/>
        <v>101.36969696969697</v>
      </c>
      <c r="W6" s="5">
        <f t="shared" si="0"/>
        <v>101.36969696969697</v>
      </c>
      <c r="X6" s="5">
        <f t="shared" si="0"/>
        <v>101.36969696969697</v>
      </c>
      <c r="Y6" s="5">
        <f t="shared" si="0"/>
        <v>101.36969696969697</v>
      </c>
      <c r="Z6" s="5">
        <f t="shared" si="0"/>
        <v>101.36969696969697</v>
      </c>
      <c r="AA6" s="5">
        <f t="shared" si="0"/>
        <v>101.36969696969697</v>
      </c>
      <c r="AB6" s="5">
        <f t="shared" si="0"/>
        <v>101.36969696969697</v>
      </c>
      <c r="AC6" s="5">
        <f t="shared" si="0"/>
        <v>101.36969696969697</v>
      </c>
      <c r="AD6" s="5">
        <f t="shared" si="0"/>
        <v>101.36969696969697</v>
      </c>
      <c r="AE6" s="5">
        <f t="shared" si="0"/>
        <v>101.36969696969697</v>
      </c>
      <c r="AF6" s="5">
        <f t="shared" si="0"/>
        <v>101.36969696969697</v>
      </c>
    </row>
    <row r="7" spans="1:32">
      <c r="A7" s="10">
        <v>97</v>
      </c>
      <c r="B7" s="11">
        <v>103</v>
      </c>
      <c r="C7" s="11">
        <v>102</v>
      </c>
      <c r="D7" s="11">
        <v>89</v>
      </c>
      <c r="E7" s="11">
        <v>92</v>
      </c>
      <c r="F7" s="11">
        <v>99</v>
      </c>
      <c r="G7" s="11">
        <v>89</v>
      </c>
      <c r="H7" s="11">
        <v>109</v>
      </c>
      <c r="I7" s="11">
        <v>98</v>
      </c>
      <c r="J7" s="11">
        <v>111</v>
      </c>
      <c r="K7" s="11">
        <v>106</v>
      </c>
      <c r="L7" s="11">
        <v>102</v>
      </c>
      <c r="M7" s="11">
        <v>99</v>
      </c>
      <c r="N7" s="11">
        <v>110</v>
      </c>
      <c r="O7" s="12">
        <v>86</v>
      </c>
      <c r="Q7" s="5">
        <f t="shared" si="0"/>
        <v>101.36969696969697</v>
      </c>
      <c r="R7" s="5">
        <f t="shared" si="0"/>
        <v>101.36969696969697</v>
      </c>
      <c r="S7" s="5">
        <f t="shared" si="0"/>
        <v>101.36969696969697</v>
      </c>
      <c r="T7" s="5">
        <f t="shared" si="0"/>
        <v>101.36969696969697</v>
      </c>
      <c r="U7" s="5">
        <f t="shared" si="0"/>
        <v>101.36969696969697</v>
      </c>
      <c r="V7" s="5">
        <f t="shared" si="0"/>
        <v>101.36969696969697</v>
      </c>
      <c r="W7" s="5">
        <f t="shared" si="0"/>
        <v>101.36969696969697</v>
      </c>
      <c r="X7" s="5">
        <f t="shared" si="0"/>
        <v>101.36969696969697</v>
      </c>
      <c r="Y7" s="5">
        <f t="shared" si="0"/>
        <v>101.36969696969697</v>
      </c>
      <c r="Z7" s="5">
        <f t="shared" si="0"/>
        <v>101.36969696969697</v>
      </c>
      <c r="AA7" s="5">
        <f t="shared" si="0"/>
        <v>101.36969696969697</v>
      </c>
      <c r="AB7" s="5">
        <f t="shared" si="0"/>
        <v>101.36969696969697</v>
      </c>
      <c r="AC7" s="5">
        <f t="shared" si="0"/>
        <v>101.36969696969697</v>
      </c>
      <c r="AD7" s="5">
        <f t="shared" si="0"/>
        <v>101.36969696969697</v>
      </c>
      <c r="AE7" s="5">
        <f t="shared" si="0"/>
        <v>101.36969696969697</v>
      </c>
      <c r="AF7" s="5">
        <f t="shared" si="0"/>
        <v>101.36969696969697</v>
      </c>
    </row>
    <row r="8" spans="1:32">
      <c r="A8" s="10">
        <v>97</v>
      </c>
      <c r="B8" s="11">
        <v>106</v>
      </c>
      <c r="C8" s="11">
        <v>105</v>
      </c>
      <c r="D8" s="11">
        <v>97</v>
      </c>
      <c r="E8" s="11">
        <v>101</v>
      </c>
      <c r="F8" s="11">
        <v>109</v>
      </c>
      <c r="G8" s="11">
        <v>96</v>
      </c>
      <c r="H8" s="11">
        <v>104</v>
      </c>
      <c r="I8" s="11">
        <v>103</v>
      </c>
      <c r="J8" s="11">
        <v>109</v>
      </c>
      <c r="K8" s="11">
        <v>103</v>
      </c>
      <c r="L8" s="11">
        <v>85</v>
      </c>
      <c r="M8" s="11">
        <v>105</v>
      </c>
      <c r="N8" s="11">
        <v>100</v>
      </c>
      <c r="O8" s="12">
        <v>102</v>
      </c>
      <c r="Q8" s="5">
        <f t="shared" si="0"/>
        <v>101.36969696969697</v>
      </c>
      <c r="R8" s="5">
        <f t="shared" si="0"/>
        <v>101.36969696969697</v>
      </c>
      <c r="S8" s="5">
        <f t="shared" si="0"/>
        <v>101.36969696969697</v>
      </c>
      <c r="T8" s="5">
        <f t="shared" si="0"/>
        <v>101.36969696969697</v>
      </c>
      <c r="U8" s="5">
        <f t="shared" si="0"/>
        <v>101.36969696969697</v>
      </c>
      <c r="V8" s="5">
        <f t="shared" si="0"/>
        <v>101.36969696969697</v>
      </c>
      <c r="W8" s="5">
        <f t="shared" si="0"/>
        <v>101.36969696969697</v>
      </c>
      <c r="X8" s="5">
        <f t="shared" si="0"/>
        <v>101.36969696969697</v>
      </c>
      <c r="Y8" s="5">
        <f t="shared" si="0"/>
        <v>101.36969696969697</v>
      </c>
      <c r="Z8" s="5">
        <f t="shared" si="0"/>
        <v>101.36969696969697</v>
      </c>
      <c r="AA8" s="5">
        <f t="shared" si="0"/>
        <v>101.36969696969697</v>
      </c>
      <c r="AB8" s="5">
        <f t="shared" si="0"/>
        <v>101.36969696969697</v>
      </c>
      <c r="AC8" s="5">
        <f t="shared" si="0"/>
        <v>101.36969696969697</v>
      </c>
      <c r="AD8" s="5">
        <f t="shared" si="0"/>
        <v>101.36969696969697</v>
      </c>
      <c r="AE8" s="5">
        <f t="shared" si="0"/>
        <v>101.36969696969697</v>
      </c>
      <c r="AF8" s="5">
        <f t="shared" si="0"/>
        <v>101.36969696969697</v>
      </c>
    </row>
    <row r="9" spans="1:32">
      <c r="A9" s="10">
        <v>100</v>
      </c>
      <c r="B9" s="11">
        <v>100</v>
      </c>
      <c r="C9" s="11">
        <v>98</v>
      </c>
      <c r="D9" s="11">
        <v>103</v>
      </c>
      <c r="E9" s="11">
        <v>100</v>
      </c>
      <c r="F9" s="11">
        <v>110</v>
      </c>
      <c r="G9" s="11">
        <v>99</v>
      </c>
      <c r="H9" s="11">
        <v>96</v>
      </c>
      <c r="I9" s="11">
        <v>94</v>
      </c>
      <c r="J9" s="11">
        <v>103</v>
      </c>
      <c r="K9" s="11">
        <v>110</v>
      </c>
      <c r="L9" s="11">
        <v>103</v>
      </c>
      <c r="M9" s="11">
        <v>109</v>
      </c>
      <c r="N9" s="11">
        <v>99</v>
      </c>
      <c r="O9" s="12">
        <v>102</v>
      </c>
      <c r="Q9" s="5">
        <f t="shared" si="0"/>
        <v>101.36969696969697</v>
      </c>
      <c r="R9" s="5">
        <f t="shared" si="0"/>
        <v>101.36969696969697</v>
      </c>
      <c r="S9" s="5">
        <f t="shared" si="0"/>
        <v>101.36969696969697</v>
      </c>
      <c r="T9" s="5">
        <f t="shared" si="0"/>
        <v>101.36969696969697</v>
      </c>
      <c r="U9" s="5">
        <f t="shared" si="0"/>
        <v>101.36969696969697</v>
      </c>
      <c r="V9" s="5">
        <f t="shared" si="0"/>
        <v>101.36969696969697</v>
      </c>
      <c r="W9" s="5">
        <f t="shared" si="0"/>
        <v>101.36969696969697</v>
      </c>
      <c r="X9" s="5">
        <f t="shared" si="0"/>
        <v>101.36969696969697</v>
      </c>
      <c r="Y9" s="5">
        <f t="shared" si="0"/>
        <v>101.36969696969697</v>
      </c>
      <c r="Z9" s="5">
        <f t="shared" si="0"/>
        <v>101.36969696969697</v>
      </c>
      <c r="AA9" s="5">
        <f t="shared" si="0"/>
        <v>101.36969696969697</v>
      </c>
      <c r="AB9" s="5">
        <f t="shared" si="0"/>
        <v>101.36969696969697</v>
      </c>
      <c r="AC9" s="5">
        <f t="shared" si="0"/>
        <v>101.36969696969697</v>
      </c>
      <c r="AD9" s="5">
        <f t="shared" si="0"/>
        <v>101.36969696969697</v>
      </c>
      <c r="AE9" s="5">
        <f t="shared" si="0"/>
        <v>101.36969696969697</v>
      </c>
      <c r="AF9" s="5">
        <f t="shared" si="0"/>
        <v>101.36969696969697</v>
      </c>
    </row>
    <row r="10" spans="1:32">
      <c r="A10" s="10">
        <v>91</v>
      </c>
      <c r="B10" s="11">
        <v>100</v>
      </c>
      <c r="C10" s="11">
        <v>97</v>
      </c>
      <c r="D10" s="11">
        <v>93</v>
      </c>
      <c r="E10" s="11">
        <v>110</v>
      </c>
      <c r="F10" s="11">
        <v>109</v>
      </c>
      <c r="G10" s="11">
        <v>104</v>
      </c>
      <c r="H10" s="11">
        <v>103</v>
      </c>
      <c r="I10" s="11">
        <v>101</v>
      </c>
      <c r="J10" s="11">
        <v>103</v>
      </c>
      <c r="K10" s="11">
        <v>106</v>
      </c>
      <c r="L10" s="11">
        <v>87</v>
      </c>
      <c r="M10" s="11">
        <v>105</v>
      </c>
      <c r="N10" s="11">
        <v>96</v>
      </c>
      <c r="O10" s="12">
        <v>101</v>
      </c>
      <c r="Q10" s="5">
        <f t="shared" si="0"/>
        <v>101.36969696969697</v>
      </c>
      <c r="R10" s="5">
        <f t="shared" si="0"/>
        <v>101.36969696969697</v>
      </c>
      <c r="S10" s="5">
        <f t="shared" si="0"/>
        <v>101.36969696969697</v>
      </c>
      <c r="T10" s="5">
        <f t="shared" si="0"/>
        <v>101.36969696969697</v>
      </c>
      <c r="U10" s="5">
        <f t="shared" si="0"/>
        <v>101.36969696969697</v>
      </c>
      <c r="V10" s="5">
        <f t="shared" si="0"/>
        <v>101.36969696969697</v>
      </c>
      <c r="W10" s="5">
        <f t="shared" si="0"/>
        <v>101.36969696969697</v>
      </c>
      <c r="X10" s="5">
        <f t="shared" si="0"/>
        <v>101.36969696969697</v>
      </c>
      <c r="Y10" s="5">
        <f t="shared" si="0"/>
        <v>101.36969696969697</v>
      </c>
      <c r="Z10" s="5">
        <f t="shared" si="0"/>
        <v>101.36969696969697</v>
      </c>
      <c r="AA10" s="5">
        <f t="shared" si="0"/>
        <v>101.36969696969697</v>
      </c>
      <c r="AB10" s="5">
        <f t="shared" si="0"/>
        <v>101.36969696969697</v>
      </c>
      <c r="AC10" s="5">
        <f t="shared" si="0"/>
        <v>101.36969696969697</v>
      </c>
      <c r="AD10" s="5">
        <f t="shared" si="0"/>
        <v>101.36969696969697</v>
      </c>
      <c r="AE10" s="5">
        <f t="shared" si="0"/>
        <v>101.36969696969697</v>
      </c>
      <c r="AF10" s="5">
        <f t="shared" si="0"/>
        <v>101.36969696969697</v>
      </c>
    </row>
    <row r="11" spans="1:32">
      <c r="A11" s="10">
        <v>101</v>
      </c>
      <c r="B11" s="11">
        <v>93</v>
      </c>
      <c r="C11" s="11">
        <v>98</v>
      </c>
      <c r="D11" s="11">
        <v>103</v>
      </c>
      <c r="E11" s="11">
        <v>11</v>
      </c>
      <c r="F11" s="11">
        <v>102</v>
      </c>
      <c r="G11" s="11">
        <v>92</v>
      </c>
      <c r="H11" s="11">
        <v>98</v>
      </c>
      <c r="I11" s="11">
        <v>109</v>
      </c>
      <c r="J11" s="11">
        <v>104</v>
      </c>
      <c r="K11" s="11">
        <v>114</v>
      </c>
      <c r="L11" s="11">
        <v>108</v>
      </c>
      <c r="M11" s="11">
        <v>103</v>
      </c>
      <c r="N11" s="11">
        <v>101</v>
      </c>
      <c r="O11" s="12">
        <v>70</v>
      </c>
      <c r="Q11" s="5">
        <f t="shared" si="0"/>
        <v>101.36969696969697</v>
      </c>
      <c r="R11" s="5">
        <f t="shared" si="0"/>
        <v>101.36969696969697</v>
      </c>
      <c r="S11" s="5">
        <f t="shared" si="0"/>
        <v>101.36969696969697</v>
      </c>
      <c r="T11" s="5">
        <f t="shared" si="0"/>
        <v>101.36969696969697</v>
      </c>
      <c r="U11" s="5">
        <f t="shared" si="0"/>
        <v>101.36969696969697</v>
      </c>
      <c r="V11" s="5">
        <f t="shared" si="0"/>
        <v>101.36969696969697</v>
      </c>
      <c r="W11" s="5">
        <f t="shared" si="0"/>
        <v>101.36969696969697</v>
      </c>
      <c r="X11" s="5">
        <f t="shared" si="0"/>
        <v>101.36969696969697</v>
      </c>
      <c r="Y11" s="5">
        <f t="shared" si="0"/>
        <v>101.36969696969697</v>
      </c>
      <c r="Z11" s="5">
        <f t="shared" si="0"/>
        <v>101.36969696969697</v>
      </c>
      <c r="AA11" s="5">
        <f t="shared" si="0"/>
        <v>101.36969696969697</v>
      </c>
      <c r="AB11" s="5">
        <f t="shared" si="0"/>
        <v>101.36969696969697</v>
      </c>
      <c r="AC11" s="5">
        <f t="shared" si="0"/>
        <v>101.36969696969697</v>
      </c>
      <c r="AD11" s="5">
        <f t="shared" si="0"/>
        <v>101.36969696969697</v>
      </c>
      <c r="AE11" s="5">
        <f t="shared" si="0"/>
        <v>101.36969696969697</v>
      </c>
      <c r="AF11" s="5">
        <f t="shared" si="0"/>
        <v>101.36969696969697</v>
      </c>
    </row>
    <row r="12" spans="1:32" ht="15.75" thickBot="1">
      <c r="A12" s="13">
        <v>108</v>
      </c>
      <c r="B12" s="14">
        <v>99</v>
      </c>
      <c r="C12" s="14">
        <v>102</v>
      </c>
      <c r="D12" s="14">
        <v>103</v>
      </c>
      <c r="E12" s="14">
        <v>106</v>
      </c>
      <c r="F12" s="14">
        <v>101</v>
      </c>
      <c r="G12" s="14">
        <v>105</v>
      </c>
      <c r="H12" s="14">
        <v>97</v>
      </c>
      <c r="I12" s="14">
        <v>116</v>
      </c>
      <c r="J12" s="14">
        <v>102</v>
      </c>
      <c r="K12" s="14">
        <v>109</v>
      </c>
      <c r="L12" s="14">
        <v>98</v>
      </c>
      <c r="M12" s="14">
        <v>97</v>
      </c>
      <c r="N12" s="14">
        <v>100</v>
      </c>
      <c r="O12" s="15">
        <v>95</v>
      </c>
      <c r="Q12" s="5">
        <f t="shared" si="0"/>
        <v>101.36969696969697</v>
      </c>
      <c r="R12" s="5">
        <f t="shared" si="0"/>
        <v>101.36969696969697</v>
      </c>
      <c r="S12" s="5">
        <f t="shared" si="0"/>
        <v>101.36969696969697</v>
      </c>
      <c r="T12" s="5">
        <f t="shared" si="0"/>
        <v>101.36969696969697</v>
      </c>
      <c r="U12" s="5">
        <f t="shared" si="0"/>
        <v>101.36969696969697</v>
      </c>
      <c r="V12" s="5">
        <f t="shared" si="0"/>
        <v>101.36969696969697</v>
      </c>
      <c r="W12" s="5">
        <f t="shared" si="0"/>
        <v>101.36969696969697</v>
      </c>
      <c r="X12" s="5">
        <f t="shared" si="0"/>
        <v>101.36969696969697</v>
      </c>
      <c r="Y12" s="5">
        <f t="shared" si="0"/>
        <v>101.36969696969697</v>
      </c>
      <c r="Z12" s="5">
        <f t="shared" si="0"/>
        <v>101.36969696969697</v>
      </c>
      <c r="AA12" s="5">
        <f t="shared" si="0"/>
        <v>101.36969696969697</v>
      </c>
      <c r="AB12" s="5">
        <f t="shared" si="0"/>
        <v>101.36969696969697</v>
      </c>
      <c r="AC12" s="5">
        <f t="shared" si="0"/>
        <v>101.36969696969697</v>
      </c>
      <c r="AD12" s="5">
        <f t="shared" si="0"/>
        <v>101.36969696969697</v>
      </c>
      <c r="AE12" s="5">
        <f t="shared" si="0"/>
        <v>101.36969696969697</v>
      </c>
      <c r="AF12" s="5">
        <f t="shared" si="0"/>
        <v>101.36969696969697</v>
      </c>
    </row>
    <row r="13" spans="1:32">
      <c r="Q13" s="5">
        <f t="shared" si="0"/>
        <v>101.36969696969697</v>
      </c>
      <c r="R13" s="5">
        <f t="shared" si="0"/>
        <v>101.36969696969697</v>
      </c>
      <c r="S13" s="5">
        <f t="shared" si="0"/>
        <v>101.36969696969697</v>
      </c>
      <c r="T13" s="5">
        <f t="shared" si="0"/>
        <v>101.36969696969697</v>
      </c>
      <c r="U13" s="5">
        <f t="shared" si="0"/>
        <v>101.36969696969697</v>
      </c>
      <c r="V13" s="5">
        <f t="shared" si="0"/>
        <v>101.36969696969697</v>
      </c>
      <c r="W13" s="5">
        <f t="shared" si="0"/>
        <v>101.36969696969697</v>
      </c>
      <c r="X13" s="5">
        <f t="shared" si="0"/>
        <v>101.36969696969697</v>
      </c>
      <c r="Y13" s="5">
        <f t="shared" si="0"/>
        <v>101.36969696969697</v>
      </c>
      <c r="Z13" s="5">
        <f t="shared" si="0"/>
        <v>101.36969696969697</v>
      </c>
      <c r="AA13" s="5">
        <f t="shared" si="0"/>
        <v>101.36969696969697</v>
      </c>
      <c r="AB13" s="5">
        <f t="shared" si="0"/>
        <v>101.36969696969697</v>
      </c>
      <c r="AC13" s="5">
        <f t="shared" si="0"/>
        <v>101.36969696969697</v>
      </c>
      <c r="AD13" s="5">
        <f t="shared" si="0"/>
        <v>101.36969696969697</v>
      </c>
      <c r="AE13" s="5">
        <f t="shared" si="0"/>
        <v>101.36969696969697</v>
      </c>
      <c r="AF13" s="5">
        <f t="shared" si="0"/>
        <v>101.36969696969697</v>
      </c>
    </row>
    <row r="14" spans="1:32">
      <c r="B14" s="18">
        <f>MIN(A2:O12)</f>
        <v>11</v>
      </c>
      <c r="E14" s="17" t="s">
        <v>13</v>
      </c>
      <c r="F14" s="19">
        <v>165</v>
      </c>
      <c r="Q14" s="5">
        <f t="shared" ref="Q14:AF27" si="1">$E$35</f>
        <v>101.36969696969697</v>
      </c>
      <c r="R14" s="5">
        <f t="shared" si="1"/>
        <v>101.36969696969697</v>
      </c>
      <c r="S14" s="5">
        <f t="shared" si="1"/>
        <v>101.36969696969697</v>
      </c>
      <c r="T14" s="5">
        <f t="shared" si="1"/>
        <v>101.36969696969697</v>
      </c>
      <c r="U14" s="5">
        <f t="shared" si="1"/>
        <v>101.36969696969697</v>
      </c>
      <c r="V14" s="5">
        <f t="shared" si="1"/>
        <v>101.36969696969697</v>
      </c>
      <c r="W14" s="5">
        <f t="shared" si="1"/>
        <v>101.36969696969697</v>
      </c>
      <c r="X14" s="5">
        <f t="shared" si="1"/>
        <v>101.36969696969697</v>
      </c>
      <c r="Y14" s="5">
        <f t="shared" si="1"/>
        <v>101.36969696969697</v>
      </c>
      <c r="Z14" s="5">
        <f t="shared" si="1"/>
        <v>101.36969696969697</v>
      </c>
      <c r="AA14" s="5">
        <f t="shared" si="1"/>
        <v>101.36969696969697</v>
      </c>
      <c r="AB14" s="5">
        <f t="shared" si="1"/>
        <v>101.36969696969697</v>
      </c>
      <c r="AC14" s="5">
        <f t="shared" si="1"/>
        <v>101.36969696969697</v>
      </c>
      <c r="AD14" s="5">
        <f t="shared" si="1"/>
        <v>101.36969696969697</v>
      </c>
      <c r="AE14" s="5">
        <f t="shared" si="1"/>
        <v>101.36969696969697</v>
      </c>
      <c r="AF14" s="5">
        <f t="shared" si="1"/>
        <v>101.36969696969697</v>
      </c>
    </row>
    <row r="15" spans="1:32">
      <c r="B15" s="18">
        <f>MAX(A2:O12)</f>
        <v>116</v>
      </c>
      <c r="I15" s="1"/>
      <c r="Q15" s="5">
        <f t="shared" si="1"/>
        <v>101.36969696969697</v>
      </c>
      <c r="R15" s="5">
        <f t="shared" si="1"/>
        <v>101.36969696969697</v>
      </c>
      <c r="S15" s="5">
        <f t="shared" si="1"/>
        <v>101.36969696969697</v>
      </c>
      <c r="T15" s="5">
        <f t="shared" si="1"/>
        <v>101.36969696969697</v>
      </c>
      <c r="U15" s="5">
        <f t="shared" si="1"/>
        <v>101.36969696969697</v>
      </c>
      <c r="V15" s="5">
        <f t="shared" si="1"/>
        <v>101.36969696969697</v>
      </c>
      <c r="W15" s="5">
        <f t="shared" si="1"/>
        <v>101.36969696969697</v>
      </c>
      <c r="X15" s="5">
        <f t="shared" si="1"/>
        <v>101.36969696969697</v>
      </c>
      <c r="Y15" s="5">
        <f t="shared" si="1"/>
        <v>101.36969696969697</v>
      </c>
      <c r="Z15" s="5">
        <f t="shared" si="1"/>
        <v>101.36969696969697</v>
      </c>
      <c r="AA15" s="5">
        <f t="shared" si="1"/>
        <v>101.36969696969697</v>
      </c>
      <c r="AB15" s="5">
        <f t="shared" si="1"/>
        <v>101.36969696969697</v>
      </c>
      <c r="AC15" s="5">
        <f t="shared" si="1"/>
        <v>101.36969696969697</v>
      </c>
      <c r="AD15" s="5">
        <f t="shared" si="1"/>
        <v>101.36969696969697</v>
      </c>
      <c r="AE15" s="5">
        <f t="shared" si="1"/>
        <v>101.36969696969697</v>
      </c>
      <c r="AF15" s="5">
        <f t="shared" si="1"/>
        <v>101.36969696969697</v>
      </c>
    </row>
    <row r="16" spans="1:32" ht="15.75" thickBot="1">
      <c r="B16" s="1"/>
      <c r="Q16" s="5">
        <f t="shared" si="1"/>
        <v>101.36969696969697</v>
      </c>
      <c r="R16" s="5">
        <f t="shared" si="1"/>
        <v>101.36969696969697</v>
      </c>
      <c r="S16" s="5">
        <f t="shared" si="1"/>
        <v>101.36969696969697</v>
      </c>
      <c r="T16" s="5">
        <f t="shared" si="1"/>
        <v>101.36969696969697</v>
      </c>
      <c r="U16" s="5">
        <f t="shared" si="1"/>
        <v>101.36969696969697</v>
      </c>
      <c r="V16" s="5">
        <f t="shared" si="1"/>
        <v>101.36969696969697</v>
      </c>
      <c r="W16" s="5">
        <f t="shared" si="1"/>
        <v>101.36969696969697</v>
      </c>
      <c r="X16" s="5">
        <f t="shared" si="1"/>
        <v>101.36969696969697</v>
      </c>
      <c r="Y16" s="5">
        <f t="shared" si="1"/>
        <v>101.36969696969697</v>
      </c>
      <c r="Z16" s="5">
        <f t="shared" si="1"/>
        <v>101.36969696969697</v>
      </c>
      <c r="AA16" s="5">
        <f t="shared" si="1"/>
        <v>101.36969696969697</v>
      </c>
      <c r="AB16" s="5">
        <f t="shared" si="1"/>
        <v>101.36969696969697</v>
      </c>
      <c r="AC16" s="5">
        <f t="shared" si="1"/>
        <v>101.36969696969697</v>
      </c>
      <c r="AD16" s="5">
        <f t="shared" si="1"/>
        <v>101.36969696969697</v>
      </c>
      <c r="AE16" s="5">
        <f t="shared" si="1"/>
        <v>101.36969696969697</v>
      </c>
      <c r="AF16" s="5">
        <f t="shared" si="1"/>
        <v>101.36969696969697</v>
      </c>
    </row>
    <row r="17" spans="1:32">
      <c r="A17" s="20" t="s">
        <v>0</v>
      </c>
      <c r="B17" s="21"/>
      <c r="C17" s="21"/>
      <c r="D17" s="21"/>
      <c r="E17" s="21"/>
      <c r="F17" s="21"/>
      <c r="G17" s="22" t="s">
        <v>1</v>
      </c>
      <c r="H17" s="23">
        <f>1+LOG($F$14,2)</f>
        <v>8.366322214245816</v>
      </c>
      <c r="I17" s="24" t="s">
        <v>2</v>
      </c>
      <c r="J17" s="25">
        <f>CEILING(H17,1)</f>
        <v>9</v>
      </c>
      <c r="K17" t="s">
        <v>10</v>
      </c>
      <c r="Q17" s="5">
        <f t="shared" si="1"/>
        <v>101.36969696969697</v>
      </c>
      <c r="R17" s="5">
        <f t="shared" si="1"/>
        <v>101.36969696969697</v>
      </c>
      <c r="S17" s="5">
        <f t="shared" si="1"/>
        <v>101.36969696969697</v>
      </c>
      <c r="T17" s="5">
        <f t="shared" si="1"/>
        <v>101.36969696969697</v>
      </c>
      <c r="U17" s="5">
        <f t="shared" si="1"/>
        <v>101.36969696969697</v>
      </c>
      <c r="V17" s="5">
        <f t="shared" si="1"/>
        <v>101.36969696969697</v>
      </c>
      <c r="W17" s="5">
        <f t="shared" si="1"/>
        <v>101.36969696969697</v>
      </c>
      <c r="X17" s="5">
        <f t="shared" si="1"/>
        <v>101.36969696969697</v>
      </c>
      <c r="Y17" s="5">
        <f t="shared" si="1"/>
        <v>101.36969696969697</v>
      </c>
      <c r="Z17" s="5">
        <f t="shared" si="1"/>
        <v>101.36969696969697</v>
      </c>
      <c r="AA17" s="5">
        <f t="shared" si="1"/>
        <v>101.36969696969697</v>
      </c>
      <c r="AB17" s="5">
        <f t="shared" si="1"/>
        <v>101.36969696969697</v>
      </c>
      <c r="AC17" s="5">
        <f t="shared" si="1"/>
        <v>101.36969696969697</v>
      </c>
      <c r="AD17" s="5">
        <f t="shared" si="1"/>
        <v>101.36969696969697</v>
      </c>
      <c r="AE17" s="5">
        <f t="shared" si="1"/>
        <v>101.36969696969697</v>
      </c>
      <c r="AF17" s="5">
        <f t="shared" si="1"/>
        <v>101.36969696969697</v>
      </c>
    </row>
    <row r="18" spans="1:32">
      <c r="A18" s="26"/>
      <c r="B18" s="27"/>
      <c r="C18" s="27"/>
      <c r="D18" s="27"/>
      <c r="E18" s="27"/>
      <c r="F18" s="27"/>
      <c r="G18" s="27"/>
      <c r="H18" s="27"/>
      <c r="I18" s="27"/>
      <c r="J18" s="28"/>
      <c r="Q18" s="5">
        <f t="shared" si="1"/>
        <v>101.36969696969697</v>
      </c>
      <c r="R18" s="5">
        <f t="shared" si="1"/>
        <v>101.36969696969697</v>
      </c>
      <c r="S18" s="5">
        <f t="shared" si="1"/>
        <v>101.36969696969697</v>
      </c>
      <c r="T18" s="5">
        <f t="shared" si="1"/>
        <v>101.36969696969697</v>
      </c>
      <c r="U18" s="5">
        <f t="shared" si="1"/>
        <v>101.36969696969697</v>
      </c>
      <c r="V18" s="5">
        <f t="shared" si="1"/>
        <v>101.36969696969697</v>
      </c>
      <c r="W18" s="5">
        <f t="shared" si="1"/>
        <v>101.36969696969697</v>
      </c>
      <c r="X18" s="5">
        <f t="shared" si="1"/>
        <v>101.36969696969697</v>
      </c>
      <c r="Y18" s="5">
        <f t="shared" si="1"/>
        <v>101.36969696969697</v>
      </c>
      <c r="Z18" s="5">
        <f t="shared" si="1"/>
        <v>101.36969696969697</v>
      </c>
      <c r="AA18" s="5">
        <f t="shared" si="1"/>
        <v>101.36969696969697</v>
      </c>
      <c r="AB18" s="5">
        <f t="shared" si="1"/>
        <v>101.36969696969697</v>
      </c>
      <c r="AC18" s="5">
        <f t="shared" si="1"/>
        <v>101.36969696969697</v>
      </c>
      <c r="AD18" s="5">
        <f t="shared" si="1"/>
        <v>101.36969696969697</v>
      </c>
      <c r="AE18" s="5">
        <f t="shared" si="1"/>
        <v>101.36969696969697</v>
      </c>
      <c r="AF18" s="5">
        <f t="shared" si="1"/>
        <v>101.36969696969697</v>
      </c>
    </row>
    <row r="19" spans="1:32" ht="15.75" thickBot="1">
      <c r="A19" s="29" t="s">
        <v>7</v>
      </c>
      <c r="B19" s="30"/>
      <c r="C19" s="30"/>
      <c r="D19" s="30"/>
      <c r="E19" s="30"/>
      <c r="F19" s="30"/>
      <c r="G19" s="31" t="s">
        <v>8</v>
      </c>
      <c r="H19" s="32">
        <f>($B$15-$B$14)/$H$17</f>
        <v>12.550317488514905</v>
      </c>
      <c r="I19" s="33" t="s">
        <v>2</v>
      </c>
      <c r="J19" s="34">
        <f>ROUND(H19,0)</f>
        <v>13</v>
      </c>
      <c r="Q19" s="5">
        <f t="shared" si="1"/>
        <v>101.36969696969697</v>
      </c>
      <c r="R19" s="5">
        <f t="shared" si="1"/>
        <v>101.36969696969697</v>
      </c>
      <c r="S19" s="5">
        <f t="shared" si="1"/>
        <v>101.36969696969697</v>
      </c>
      <c r="T19" s="5">
        <f t="shared" si="1"/>
        <v>101.36969696969697</v>
      </c>
      <c r="U19" s="5">
        <f t="shared" si="1"/>
        <v>101.36969696969697</v>
      </c>
      <c r="V19" s="5">
        <f t="shared" si="1"/>
        <v>101.36969696969697</v>
      </c>
      <c r="W19" s="5">
        <f t="shared" si="1"/>
        <v>101.36969696969697</v>
      </c>
      <c r="X19" s="5">
        <f t="shared" si="1"/>
        <v>101.36969696969697</v>
      </c>
      <c r="Y19" s="5">
        <f t="shared" si="1"/>
        <v>101.36969696969697</v>
      </c>
      <c r="Z19" s="5">
        <f t="shared" si="1"/>
        <v>101.36969696969697</v>
      </c>
      <c r="AA19" s="5">
        <f t="shared" si="1"/>
        <v>101.36969696969697</v>
      </c>
      <c r="AB19" s="5">
        <f t="shared" si="1"/>
        <v>101.36969696969697</v>
      </c>
      <c r="AC19" s="5">
        <f t="shared" si="1"/>
        <v>101.36969696969697</v>
      </c>
      <c r="AD19" s="5">
        <f t="shared" si="1"/>
        <v>101.36969696969697</v>
      </c>
      <c r="AE19" s="5">
        <f t="shared" si="1"/>
        <v>101.36969696969697</v>
      </c>
      <c r="AF19" s="5">
        <f t="shared" si="1"/>
        <v>101.36969696969697</v>
      </c>
    </row>
    <row r="20" spans="1:32">
      <c r="Q20" s="5">
        <f t="shared" si="1"/>
        <v>101.36969696969697</v>
      </c>
      <c r="R20" s="5">
        <f t="shared" si="1"/>
        <v>101.36969696969697</v>
      </c>
      <c r="S20" s="5">
        <f t="shared" si="1"/>
        <v>101.36969696969697</v>
      </c>
      <c r="T20" s="5">
        <f t="shared" si="1"/>
        <v>101.36969696969697</v>
      </c>
      <c r="U20" s="5">
        <f t="shared" si="1"/>
        <v>101.36969696969697</v>
      </c>
      <c r="V20" s="5">
        <f t="shared" si="1"/>
        <v>101.36969696969697</v>
      </c>
      <c r="W20" s="5">
        <f t="shared" si="1"/>
        <v>101.36969696969697</v>
      </c>
      <c r="X20" s="5">
        <f t="shared" si="1"/>
        <v>101.36969696969697</v>
      </c>
      <c r="Y20" s="5">
        <f t="shared" si="1"/>
        <v>101.36969696969697</v>
      </c>
      <c r="Z20" s="5">
        <f t="shared" si="1"/>
        <v>101.36969696969697</v>
      </c>
      <c r="AA20" s="5">
        <f t="shared" si="1"/>
        <v>101.36969696969697</v>
      </c>
      <c r="AB20" s="5">
        <f t="shared" si="1"/>
        <v>101.36969696969697</v>
      </c>
      <c r="AC20" s="5">
        <f t="shared" si="1"/>
        <v>101.36969696969697</v>
      </c>
      <c r="AD20" s="5">
        <f t="shared" si="1"/>
        <v>101.36969696969697</v>
      </c>
      <c r="AE20" s="5">
        <f t="shared" si="1"/>
        <v>101.36969696969697</v>
      </c>
      <c r="AF20" s="5">
        <f t="shared" si="1"/>
        <v>101.36969696969697</v>
      </c>
    </row>
    <row r="21" spans="1:32">
      <c r="A21" s="16" t="s">
        <v>9</v>
      </c>
      <c r="E21">
        <f>B14-J19/2</f>
        <v>4.5</v>
      </c>
      <c r="Q21" s="5">
        <f t="shared" si="1"/>
        <v>101.36969696969697</v>
      </c>
      <c r="R21" s="5">
        <f t="shared" si="1"/>
        <v>101.36969696969697</v>
      </c>
      <c r="S21" s="5">
        <f t="shared" si="1"/>
        <v>101.36969696969697</v>
      </c>
      <c r="T21" s="5">
        <f t="shared" si="1"/>
        <v>101.36969696969697</v>
      </c>
      <c r="U21" s="5">
        <f t="shared" si="1"/>
        <v>101.36969696969697</v>
      </c>
      <c r="V21" s="5">
        <f t="shared" si="1"/>
        <v>101.36969696969697</v>
      </c>
      <c r="W21" s="5">
        <f t="shared" si="1"/>
        <v>101.36969696969697</v>
      </c>
      <c r="X21" s="5">
        <f t="shared" si="1"/>
        <v>101.36969696969697</v>
      </c>
      <c r="Y21" s="5">
        <f t="shared" si="1"/>
        <v>101.36969696969697</v>
      </c>
      <c r="Z21" s="5">
        <f t="shared" si="1"/>
        <v>101.36969696969697</v>
      </c>
      <c r="AA21" s="5">
        <f t="shared" si="1"/>
        <v>101.36969696969697</v>
      </c>
      <c r="AB21" s="5">
        <f t="shared" si="1"/>
        <v>101.36969696969697</v>
      </c>
      <c r="AC21" s="5">
        <f t="shared" si="1"/>
        <v>101.36969696969697</v>
      </c>
      <c r="AD21" s="5">
        <f t="shared" si="1"/>
        <v>101.36969696969697</v>
      </c>
      <c r="AE21" s="5">
        <f t="shared" si="1"/>
        <v>101.36969696969697</v>
      </c>
      <c r="AF21" s="5">
        <f t="shared" si="1"/>
        <v>101.36969696969697</v>
      </c>
    </row>
    <row r="22" spans="1:32">
      <c r="Q22" s="5">
        <f t="shared" si="1"/>
        <v>101.36969696969697</v>
      </c>
      <c r="R22" s="5">
        <f t="shared" si="1"/>
        <v>101.36969696969697</v>
      </c>
      <c r="S22" s="5">
        <f t="shared" si="1"/>
        <v>101.36969696969697</v>
      </c>
      <c r="T22" s="5">
        <f t="shared" si="1"/>
        <v>101.36969696969697</v>
      </c>
      <c r="U22" s="5">
        <f t="shared" si="1"/>
        <v>101.36969696969697</v>
      </c>
      <c r="V22" s="5">
        <f t="shared" si="1"/>
        <v>101.36969696969697</v>
      </c>
      <c r="W22" s="5">
        <f t="shared" si="1"/>
        <v>101.36969696969697</v>
      </c>
      <c r="X22" s="5">
        <f t="shared" si="1"/>
        <v>101.36969696969697</v>
      </c>
      <c r="Y22" s="5">
        <f t="shared" si="1"/>
        <v>101.36969696969697</v>
      </c>
      <c r="Z22" s="5">
        <f t="shared" si="1"/>
        <v>101.36969696969697</v>
      </c>
      <c r="AA22" s="5">
        <f t="shared" si="1"/>
        <v>101.36969696969697</v>
      </c>
      <c r="AB22" s="5">
        <f t="shared" si="1"/>
        <v>101.36969696969697</v>
      </c>
      <c r="AC22" s="5">
        <f t="shared" si="1"/>
        <v>101.36969696969697</v>
      </c>
      <c r="AD22" s="5">
        <f t="shared" si="1"/>
        <v>101.36969696969697</v>
      </c>
      <c r="AE22" s="5">
        <f t="shared" si="1"/>
        <v>101.36969696969697</v>
      </c>
      <c r="AF22" s="5">
        <f t="shared" si="1"/>
        <v>101.36969696969697</v>
      </c>
    </row>
    <row r="23" spans="1:32">
      <c r="D23" s="1" t="s">
        <v>3</v>
      </c>
      <c r="E23" s="2">
        <f>J17</f>
        <v>9</v>
      </c>
      <c r="F23" t="s">
        <v>4</v>
      </c>
      <c r="Q23" s="5">
        <f t="shared" si="1"/>
        <v>101.36969696969697</v>
      </c>
      <c r="R23" s="5">
        <f t="shared" si="1"/>
        <v>101.36969696969697</v>
      </c>
      <c r="S23" s="5">
        <f t="shared" si="1"/>
        <v>101.36969696969697</v>
      </c>
      <c r="T23" s="5">
        <f t="shared" si="1"/>
        <v>101.36969696969697</v>
      </c>
      <c r="U23" s="5">
        <f t="shared" si="1"/>
        <v>101.36969696969697</v>
      </c>
      <c r="V23" s="5">
        <f t="shared" si="1"/>
        <v>101.36969696969697</v>
      </c>
      <c r="W23" s="5">
        <f t="shared" si="1"/>
        <v>101.36969696969697</v>
      </c>
      <c r="X23" s="5">
        <f t="shared" si="1"/>
        <v>101.36969696969697</v>
      </c>
      <c r="Y23" s="5">
        <f t="shared" si="1"/>
        <v>101.36969696969697</v>
      </c>
      <c r="Z23" s="5">
        <f t="shared" si="1"/>
        <v>101.36969696969697</v>
      </c>
      <c r="AA23" s="5">
        <f t="shared" si="1"/>
        <v>101.36969696969697</v>
      </c>
      <c r="AB23" s="5">
        <f t="shared" si="1"/>
        <v>101.36969696969697</v>
      </c>
      <c r="AC23" s="5">
        <f t="shared" si="1"/>
        <v>101.36969696969697</v>
      </c>
      <c r="AD23" s="5">
        <f t="shared" si="1"/>
        <v>101.36969696969697</v>
      </c>
      <c r="AE23" s="5">
        <f t="shared" si="1"/>
        <v>101.36969696969697</v>
      </c>
      <c r="AF23" s="5">
        <f t="shared" si="1"/>
        <v>101.36969696969697</v>
      </c>
    </row>
    <row r="24" spans="1:32" ht="15.75" thickBot="1">
      <c r="D24" s="6">
        <v>1</v>
      </c>
      <c r="E24" s="6">
        <v>2</v>
      </c>
      <c r="F24" s="6">
        <v>3</v>
      </c>
      <c r="G24" s="6">
        <v>4</v>
      </c>
      <c r="H24" s="6">
        <v>5</v>
      </c>
      <c r="I24" s="6">
        <v>6</v>
      </c>
      <c r="J24" s="6">
        <v>7</v>
      </c>
      <c r="K24" s="6">
        <v>8</v>
      </c>
      <c r="L24" s="6">
        <v>9</v>
      </c>
      <c r="Q24" s="5">
        <f t="shared" si="1"/>
        <v>101.36969696969697</v>
      </c>
      <c r="R24" s="5">
        <f t="shared" si="1"/>
        <v>101.36969696969697</v>
      </c>
      <c r="S24" s="5">
        <f t="shared" si="1"/>
        <v>101.36969696969697</v>
      </c>
      <c r="T24" s="5">
        <f t="shared" si="1"/>
        <v>101.36969696969697</v>
      </c>
      <c r="U24" s="5">
        <f t="shared" si="1"/>
        <v>101.36969696969697</v>
      </c>
      <c r="V24" s="5">
        <f t="shared" si="1"/>
        <v>101.36969696969697</v>
      </c>
      <c r="W24" s="5">
        <f t="shared" si="1"/>
        <v>101.36969696969697</v>
      </c>
      <c r="X24" s="5">
        <f t="shared" si="1"/>
        <v>101.36969696969697</v>
      </c>
      <c r="Y24" s="5">
        <f t="shared" si="1"/>
        <v>101.36969696969697</v>
      </c>
      <c r="Z24" s="5">
        <f t="shared" si="1"/>
        <v>101.36969696969697</v>
      </c>
      <c r="AA24" s="5">
        <f t="shared" si="1"/>
        <v>101.36969696969697</v>
      </c>
      <c r="AB24" s="5">
        <f t="shared" si="1"/>
        <v>101.36969696969697</v>
      </c>
      <c r="AC24" s="5">
        <f t="shared" si="1"/>
        <v>101.36969696969697</v>
      </c>
      <c r="AD24" s="5">
        <f t="shared" si="1"/>
        <v>101.36969696969697</v>
      </c>
      <c r="AE24" s="5">
        <f t="shared" si="1"/>
        <v>101.36969696969697</v>
      </c>
      <c r="AF24" s="5">
        <f t="shared" si="1"/>
        <v>101.36969696969697</v>
      </c>
    </row>
    <row r="25" spans="1:32" ht="15" customHeight="1" thickBot="1">
      <c r="B25" s="36"/>
      <c r="C25" s="37" t="s">
        <v>5</v>
      </c>
      <c r="D25" s="42" t="str">
        <f t="shared" ref="D25:L25" si="2">CONCATENATE("[",$E$21+$J$19*(D24-1),"-",$E$21+$J$19*D24,")")</f>
        <v>[4,5-17,5)</v>
      </c>
      <c r="E25" s="43" t="str">
        <f t="shared" si="2"/>
        <v>[17,5-30,5)</v>
      </c>
      <c r="F25" s="43" t="str">
        <f t="shared" si="2"/>
        <v>[30,5-43,5)</v>
      </c>
      <c r="G25" s="43" t="str">
        <f t="shared" si="2"/>
        <v>[43,5-56,5)</v>
      </c>
      <c r="H25" s="43" t="str">
        <f t="shared" si="2"/>
        <v>[56,5-69,5)</v>
      </c>
      <c r="I25" s="43" t="str">
        <f t="shared" si="2"/>
        <v>[69,5-82,5)</v>
      </c>
      <c r="J25" s="43" t="str">
        <f t="shared" si="2"/>
        <v>[82,5-95,5)</v>
      </c>
      <c r="K25" s="43" t="str">
        <f t="shared" si="2"/>
        <v>[95,5-108,5)</v>
      </c>
      <c r="L25" s="44" t="str">
        <f t="shared" si="2"/>
        <v>[108,5-121,5)</v>
      </c>
      <c r="Q25" s="5">
        <f t="shared" si="1"/>
        <v>101.36969696969697</v>
      </c>
      <c r="R25" s="5">
        <f t="shared" si="1"/>
        <v>101.36969696969697</v>
      </c>
      <c r="S25" s="5">
        <f t="shared" si="1"/>
        <v>101.36969696969697</v>
      </c>
      <c r="T25" s="5">
        <f t="shared" si="1"/>
        <v>101.36969696969697</v>
      </c>
      <c r="U25" s="5">
        <f t="shared" si="1"/>
        <v>101.36969696969697</v>
      </c>
      <c r="V25" s="5">
        <f t="shared" si="1"/>
        <v>101.36969696969697</v>
      </c>
      <c r="W25" s="5">
        <f t="shared" si="1"/>
        <v>101.36969696969697</v>
      </c>
      <c r="X25" s="5">
        <f t="shared" si="1"/>
        <v>101.36969696969697</v>
      </c>
      <c r="Y25" s="5">
        <f t="shared" si="1"/>
        <v>101.36969696969697</v>
      </c>
      <c r="Z25" s="5">
        <f t="shared" si="1"/>
        <v>101.36969696969697</v>
      </c>
      <c r="AA25" s="5">
        <f t="shared" si="1"/>
        <v>101.36969696969697</v>
      </c>
      <c r="AB25" s="5">
        <f t="shared" si="1"/>
        <v>101.36969696969697</v>
      </c>
      <c r="AC25" s="5">
        <f t="shared" si="1"/>
        <v>101.36969696969697</v>
      </c>
      <c r="AD25" s="5">
        <f t="shared" si="1"/>
        <v>101.36969696969697</v>
      </c>
      <c r="AE25" s="5">
        <f t="shared" si="1"/>
        <v>101.36969696969697</v>
      </c>
      <c r="AF25" s="5">
        <f t="shared" si="1"/>
        <v>101.36969696969697</v>
      </c>
    </row>
    <row r="26" spans="1:32" ht="15" customHeight="1" thickBot="1">
      <c r="B26" s="38"/>
      <c r="C26" s="39" t="s">
        <v>12</v>
      </c>
      <c r="D26" s="45">
        <f>($E$21+$J$19*(D24-1)+$E$21+$J$19*D24)/2</f>
        <v>11</v>
      </c>
      <c r="E26" s="52">
        <f t="shared" ref="E26:L26" si="3">($E$21+$J$19*(E24-1)+$E$21+$J$19*E24)/2</f>
        <v>24</v>
      </c>
      <c r="F26" s="52">
        <f t="shared" si="3"/>
        <v>37</v>
      </c>
      <c r="G26" s="52">
        <f t="shared" si="3"/>
        <v>50</v>
      </c>
      <c r="H26" s="52">
        <f t="shared" si="3"/>
        <v>63</v>
      </c>
      <c r="I26" s="52">
        <f t="shared" si="3"/>
        <v>76</v>
      </c>
      <c r="J26" s="52">
        <f t="shared" si="3"/>
        <v>89</v>
      </c>
      <c r="K26" s="52">
        <f t="shared" si="3"/>
        <v>102</v>
      </c>
      <c r="L26" s="53">
        <f t="shared" si="3"/>
        <v>115</v>
      </c>
      <c r="Q26" s="5">
        <f t="shared" si="1"/>
        <v>101.36969696969697</v>
      </c>
      <c r="R26" s="5">
        <f t="shared" si="1"/>
        <v>101.36969696969697</v>
      </c>
      <c r="S26" s="5">
        <f t="shared" si="1"/>
        <v>101.36969696969697</v>
      </c>
      <c r="T26" s="5">
        <f t="shared" si="1"/>
        <v>101.36969696969697</v>
      </c>
      <c r="U26" s="5">
        <f t="shared" si="1"/>
        <v>101.36969696969697</v>
      </c>
      <c r="V26" s="5">
        <f t="shared" si="1"/>
        <v>101.36969696969697</v>
      </c>
      <c r="W26" s="5">
        <f t="shared" si="1"/>
        <v>101.36969696969697</v>
      </c>
      <c r="X26" s="5">
        <f t="shared" si="1"/>
        <v>101.36969696969697</v>
      </c>
      <c r="Y26" s="5">
        <f t="shared" si="1"/>
        <v>101.36969696969697</v>
      </c>
      <c r="Z26" s="5">
        <f t="shared" si="1"/>
        <v>101.36969696969697</v>
      </c>
      <c r="AA26" s="5">
        <f t="shared" si="1"/>
        <v>101.36969696969697</v>
      </c>
      <c r="AB26" s="5">
        <f t="shared" si="1"/>
        <v>101.36969696969697</v>
      </c>
      <c r="AC26" s="5">
        <f t="shared" si="1"/>
        <v>101.36969696969697</v>
      </c>
      <c r="AD26" s="5">
        <f t="shared" si="1"/>
        <v>101.36969696969697</v>
      </c>
      <c r="AE26" s="5">
        <f t="shared" si="1"/>
        <v>101.36969696969697</v>
      </c>
      <c r="AF26" s="5">
        <f t="shared" si="1"/>
        <v>101.36969696969697</v>
      </c>
    </row>
    <row r="27" spans="1:32" ht="15.75" customHeight="1" thickBot="1">
      <c r="B27" s="38"/>
      <c r="C27" s="39" t="s">
        <v>14</v>
      </c>
      <c r="D27" s="46">
        <f>COUNTIFS($A$2:$O$12,"&gt;="&amp;$E$21+$J$19*(D24-1),$A$2:$O$12,"&lt;"&amp;$E$21+$J$19*D24)</f>
        <v>1</v>
      </c>
      <c r="E27" s="47">
        <f>COUNTIFS($A$2:$O$12,"&gt;="&amp;$E$21+$J$19*(E24-1),$A$2:$O$12,"&lt;"&amp;$E$21+$J$19*E24)</f>
        <v>0</v>
      </c>
      <c r="F27" s="47">
        <f t="shared" ref="F27:L27" si="4">COUNTIFS($A$2:$O$12,"&gt;="&amp;$E$21+$J$19*(F24-1),$A$2:$O$12,"&lt;"&amp;$E$21+$J$19*F24)</f>
        <v>0</v>
      </c>
      <c r="G27" s="47">
        <f t="shared" si="4"/>
        <v>0</v>
      </c>
      <c r="H27" s="47">
        <f t="shared" si="4"/>
        <v>0</v>
      </c>
      <c r="I27" s="47">
        <f t="shared" si="4"/>
        <v>1</v>
      </c>
      <c r="J27" s="47">
        <f t="shared" si="4"/>
        <v>25</v>
      </c>
      <c r="K27" s="47">
        <f t="shared" si="4"/>
        <v>112</v>
      </c>
      <c r="L27" s="48">
        <f t="shared" si="4"/>
        <v>26</v>
      </c>
      <c r="M27" s="4" t="s">
        <v>11</v>
      </c>
      <c r="N27" s="35">
        <f>SUM(D27:L27)</f>
        <v>165</v>
      </c>
      <c r="Q27" s="5">
        <f t="shared" si="1"/>
        <v>101.36969696969697</v>
      </c>
      <c r="R27" s="5">
        <f t="shared" si="1"/>
        <v>101.36969696969697</v>
      </c>
      <c r="S27" s="5">
        <f t="shared" si="1"/>
        <v>101.36969696969697</v>
      </c>
      <c r="T27" s="5">
        <f t="shared" si="1"/>
        <v>101.36969696969697</v>
      </c>
      <c r="U27" s="5">
        <f t="shared" si="1"/>
        <v>101.36969696969697</v>
      </c>
      <c r="V27" s="5">
        <f t="shared" si="1"/>
        <v>101.36969696969697</v>
      </c>
      <c r="W27" s="5">
        <f t="shared" si="1"/>
        <v>101.36969696969697</v>
      </c>
      <c r="X27" s="5">
        <f t="shared" si="1"/>
        <v>101.36969696969697</v>
      </c>
      <c r="Y27" s="5">
        <f t="shared" si="1"/>
        <v>101.36969696969697</v>
      </c>
      <c r="Z27" s="5">
        <f t="shared" si="1"/>
        <v>101.36969696969697</v>
      </c>
      <c r="AA27" s="5">
        <f t="shared" si="1"/>
        <v>101.36969696969697</v>
      </c>
      <c r="AB27" s="5">
        <f t="shared" si="1"/>
        <v>101.36969696969697</v>
      </c>
      <c r="AC27" s="5">
        <f t="shared" si="1"/>
        <v>101.36969696969697</v>
      </c>
      <c r="AD27" s="5">
        <f t="shared" si="1"/>
        <v>101.36969696969697</v>
      </c>
      <c r="AE27" s="5">
        <f t="shared" si="1"/>
        <v>101.36969696969697</v>
      </c>
      <c r="AF27" s="5">
        <f t="shared" si="1"/>
        <v>101.36969696969697</v>
      </c>
    </row>
    <row r="28" spans="1:32" ht="15.75" thickBot="1">
      <c r="B28" s="40"/>
      <c r="C28" s="41" t="s">
        <v>15</v>
      </c>
      <c r="D28" s="49">
        <f t="shared" ref="D28:L28" si="5">D27/$F$14</f>
        <v>6.0606060606060606E-3</v>
      </c>
      <c r="E28" s="50">
        <f t="shared" si="5"/>
        <v>0</v>
      </c>
      <c r="F28" s="50">
        <f t="shared" si="5"/>
        <v>0</v>
      </c>
      <c r="G28" s="50">
        <f t="shared" si="5"/>
        <v>0</v>
      </c>
      <c r="H28" s="50">
        <f t="shared" si="5"/>
        <v>0</v>
      </c>
      <c r="I28" s="50">
        <f t="shared" si="5"/>
        <v>6.0606060606060606E-3</v>
      </c>
      <c r="J28" s="50">
        <f t="shared" si="5"/>
        <v>0.15151515151515152</v>
      </c>
      <c r="K28" s="50">
        <f t="shared" si="5"/>
        <v>0.67878787878787883</v>
      </c>
      <c r="L28" s="51">
        <f t="shared" si="5"/>
        <v>0.15757575757575756</v>
      </c>
      <c r="M28" s="4" t="s">
        <v>11</v>
      </c>
      <c r="N28" s="35">
        <f>SUM(D28:L28)</f>
        <v>1</v>
      </c>
    </row>
    <row r="30" spans="1:32">
      <c r="C30" s="5"/>
      <c r="D30" s="6">
        <f t="shared" ref="D30:L30" si="6">$E$35</f>
        <v>101.36969696969697</v>
      </c>
      <c r="E30" s="6">
        <f t="shared" si="6"/>
        <v>101.36969696969697</v>
      </c>
      <c r="F30" s="6">
        <f t="shared" si="6"/>
        <v>101.36969696969697</v>
      </c>
      <c r="G30" s="6">
        <f t="shared" si="6"/>
        <v>101.36969696969697</v>
      </c>
      <c r="H30" s="6">
        <f t="shared" si="6"/>
        <v>101.36969696969697</v>
      </c>
      <c r="I30" s="6">
        <f t="shared" si="6"/>
        <v>101.36969696969697</v>
      </c>
      <c r="J30" s="6">
        <f t="shared" si="6"/>
        <v>101.36969696969697</v>
      </c>
      <c r="K30" s="6">
        <f t="shared" si="6"/>
        <v>101.36969696969697</v>
      </c>
      <c r="L30" s="6">
        <f t="shared" si="6"/>
        <v>101.36969696969697</v>
      </c>
      <c r="M30" s="5"/>
    </row>
    <row r="31" spans="1:32">
      <c r="C31" s="5"/>
      <c r="D31" s="6">
        <f>(D26-$E$35)*(D26-$E$35)*D28</f>
        <v>49.49504321451429</v>
      </c>
      <c r="E31" s="6">
        <f t="shared" ref="E31:L31" si="7">(E26-$E$35)*(E26-$E$35)*E28</f>
        <v>0</v>
      </c>
      <c r="F31" s="6">
        <f t="shared" si="7"/>
        <v>0</v>
      </c>
      <c r="G31" s="6">
        <f t="shared" si="7"/>
        <v>0</v>
      </c>
      <c r="H31" s="6">
        <f t="shared" si="7"/>
        <v>0</v>
      </c>
      <c r="I31" s="6">
        <f t="shared" si="7"/>
        <v>3.9007365111166776</v>
      </c>
      <c r="J31" s="6">
        <f t="shared" si="7"/>
        <v>23.183242897292505</v>
      </c>
      <c r="K31" s="6">
        <f t="shared" si="7"/>
        <v>0.26967014497592601</v>
      </c>
      <c r="L31" s="6">
        <f t="shared" si="7"/>
        <v>29.275237443303538</v>
      </c>
      <c r="M31" s="5"/>
    </row>
    <row r="32" spans="1:32">
      <c r="C32" s="5"/>
      <c r="D32" s="6">
        <f>D26*D26*D28</f>
        <v>0.73333333333333328</v>
      </c>
      <c r="E32" s="6">
        <f t="shared" ref="E32:L32" si="8">E26*E26*E28</f>
        <v>0</v>
      </c>
      <c r="F32" s="6">
        <f t="shared" si="8"/>
        <v>0</v>
      </c>
      <c r="G32" s="6">
        <f t="shared" si="8"/>
        <v>0</v>
      </c>
      <c r="H32" s="6">
        <f t="shared" si="8"/>
        <v>0</v>
      </c>
      <c r="I32" s="6">
        <f t="shared" si="8"/>
        <v>35.006060606060608</v>
      </c>
      <c r="J32" s="6">
        <f t="shared" si="8"/>
        <v>1200.1515151515152</v>
      </c>
      <c r="K32" s="6">
        <f t="shared" si="8"/>
        <v>7062.1090909090917</v>
      </c>
      <c r="L32" s="6">
        <f t="shared" si="8"/>
        <v>2083.939393939394</v>
      </c>
      <c r="M32" s="5"/>
    </row>
    <row r="33" spans="2:19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P33">
        <v>11</v>
      </c>
      <c r="Q33">
        <f>$E$35</f>
        <v>101.36969696969697</v>
      </c>
      <c r="R33" s="56">
        <f t="shared" ref="R33:R64" si="9">1/$Q$34/SQRT(2*3.14159)*EXP(-(P33-$E$35)*(P33-$E$35)/2/$M$36)</f>
        <v>5.1802840549463584E-21</v>
      </c>
      <c r="S33">
        <v>1</v>
      </c>
    </row>
    <row r="34" spans="2:19">
      <c r="B34" s="54" t="s">
        <v>16</v>
      </c>
      <c r="P34">
        <v>13</v>
      </c>
      <c r="Q34">
        <f>SQRT($C$42)</f>
        <v>10.926546640526608</v>
      </c>
      <c r="R34" s="56">
        <f t="shared" si="9"/>
        <v>3.4624786246576289E-20</v>
      </c>
      <c r="S34">
        <v>0</v>
      </c>
    </row>
    <row r="35" spans="2:19">
      <c r="B35" s="3" t="s">
        <v>17</v>
      </c>
      <c r="C35" s="3"/>
      <c r="E35">
        <f>SUMPRODUCT(D26:L26,D28:L28)</f>
        <v>101.36969696969697</v>
      </c>
      <c r="G35" s="57" t="s">
        <v>24</v>
      </c>
      <c r="P35">
        <v>15</v>
      </c>
      <c r="R35" s="56">
        <f t="shared" si="9"/>
        <v>2.217978047192737E-19</v>
      </c>
      <c r="S35">
        <v>0</v>
      </c>
    </row>
    <row r="36" spans="2:19">
      <c r="M36" s="6">
        <f>SUMXMY2(A2:O12,Q4:AE14)/(N27-1)</f>
        <v>94.087730968218793</v>
      </c>
      <c r="P36">
        <v>17</v>
      </c>
      <c r="R36" s="56">
        <f t="shared" si="9"/>
        <v>1.3616453316780068E-18</v>
      </c>
      <c r="S36">
        <v>0</v>
      </c>
    </row>
    <row r="37" spans="2:19">
      <c r="B37" s="3" t="s">
        <v>18</v>
      </c>
      <c r="H37" s="55" t="s">
        <v>20</v>
      </c>
      <c r="P37">
        <v>19</v>
      </c>
      <c r="R37" s="56">
        <f t="shared" si="9"/>
        <v>8.0113808009772765E-18</v>
      </c>
      <c r="S37">
        <v>0</v>
      </c>
    </row>
    <row r="38" spans="2:19">
      <c r="P38">
        <v>21</v>
      </c>
      <c r="R38" s="56">
        <f t="shared" si="9"/>
        <v>4.5173876996939981E-17</v>
      </c>
      <c r="S38">
        <v>0</v>
      </c>
    </row>
    <row r="39" spans="2:19">
      <c r="D39" s="1"/>
      <c r="G39" t="s">
        <v>21</v>
      </c>
      <c r="J39" s="1" t="s">
        <v>19</v>
      </c>
      <c r="K39">
        <f>SUM(D31:L31)</f>
        <v>106.12393021120293</v>
      </c>
      <c r="P39">
        <v>23</v>
      </c>
      <c r="R39" s="56">
        <f t="shared" si="9"/>
        <v>2.4412034240722833E-16</v>
      </c>
      <c r="S39">
        <v>0</v>
      </c>
    </row>
    <row r="40" spans="2:19">
      <c r="P40">
        <v>25</v>
      </c>
      <c r="R40" s="56">
        <f t="shared" si="9"/>
        <v>1.2643205346370083E-15</v>
      </c>
      <c r="S40">
        <v>0</v>
      </c>
    </row>
    <row r="41" spans="2:19">
      <c r="F41" s="5"/>
      <c r="G41" s="6">
        <f>SUM(D31:L31)</f>
        <v>106.12393021120293</v>
      </c>
      <c r="H41" s="6"/>
      <c r="I41" s="6"/>
      <c r="J41" s="6"/>
      <c r="K41" s="6">
        <f>SUM(D32:L32)-E35*E35</f>
        <v>106.12393021120261</v>
      </c>
      <c r="L41" s="6"/>
      <c r="M41" s="6"/>
      <c r="N41" s="6">
        <f>SUMXMY2(A2:O12,Q4:AE14)/164</f>
        <v>94.087730968218793</v>
      </c>
      <c r="P41">
        <v>27</v>
      </c>
      <c r="R41" s="56">
        <f t="shared" si="9"/>
        <v>6.2754811390263868E-15</v>
      </c>
      <c r="S41">
        <v>0</v>
      </c>
    </row>
    <row r="42" spans="2:19">
      <c r="C42">
        <f>J17/(J17-1)*K39</f>
        <v>119.3894214876033</v>
      </c>
      <c r="E42" s="6" t="s">
        <v>22</v>
      </c>
      <c r="P42">
        <v>29</v>
      </c>
      <c r="R42" s="56">
        <f t="shared" si="9"/>
        <v>2.9852003331058889E-14</v>
      </c>
      <c r="S42">
        <v>0</v>
      </c>
    </row>
    <row r="43" spans="2:19">
      <c r="P43">
        <v>31</v>
      </c>
      <c r="R43" s="56">
        <f t="shared" si="9"/>
        <v>1.3609323887672768E-13</v>
      </c>
      <c r="S43">
        <v>0</v>
      </c>
    </row>
    <row r="44" spans="2:19">
      <c r="P44">
        <v>33</v>
      </c>
      <c r="R44" s="56">
        <f t="shared" si="9"/>
        <v>5.9461551148489023E-13</v>
      </c>
      <c r="S44">
        <v>0</v>
      </c>
    </row>
    <row r="45" spans="2:19">
      <c r="P45">
        <v>35</v>
      </c>
      <c r="R45" s="56">
        <f t="shared" si="9"/>
        <v>2.4898462756803583E-12</v>
      </c>
      <c r="S45">
        <v>0</v>
      </c>
    </row>
    <row r="46" spans="2:19">
      <c r="P46">
        <v>37</v>
      </c>
      <c r="R46" s="56">
        <f t="shared" si="9"/>
        <v>9.9918395216506299E-12</v>
      </c>
      <c r="S46">
        <v>0</v>
      </c>
    </row>
    <row r="47" spans="2:19">
      <c r="P47">
        <v>39</v>
      </c>
      <c r="R47" s="56">
        <f t="shared" si="9"/>
        <v>3.8428637076112493E-11</v>
      </c>
      <c r="S47">
        <v>0</v>
      </c>
    </row>
    <row r="48" spans="2:19">
      <c r="P48">
        <v>41</v>
      </c>
      <c r="R48" s="56">
        <f t="shared" si="9"/>
        <v>1.4164496105001734E-10</v>
      </c>
      <c r="S48">
        <v>0</v>
      </c>
    </row>
    <row r="49" spans="16:19">
      <c r="P49">
        <v>43</v>
      </c>
      <c r="R49" s="56">
        <f t="shared" si="9"/>
        <v>5.0036150775110852E-10</v>
      </c>
      <c r="S49">
        <v>0</v>
      </c>
    </row>
    <row r="50" spans="16:19">
      <c r="P50">
        <v>45</v>
      </c>
      <c r="R50" s="56">
        <f t="shared" si="9"/>
        <v>1.6939604700518403E-9</v>
      </c>
      <c r="S50">
        <v>0</v>
      </c>
    </row>
    <row r="51" spans="16:19">
      <c r="P51">
        <v>47</v>
      </c>
      <c r="R51" s="56">
        <f t="shared" si="9"/>
        <v>5.4961587239236798E-9</v>
      </c>
      <c r="S51">
        <v>0</v>
      </c>
    </row>
    <row r="52" spans="16:19">
      <c r="P52">
        <v>49</v>
      </c>
      <c r="R52" s="56">
        <f t="shared" si="9"/>
        <v>1.7090386199210605E-8</v>
      </c>
      <c r="S52">
        <v>0</v>
      </c>
    </row>
    <row r="53" spans="16:19">
      <c r="P53">
        <v>51</v>
      </c>
      <c r="R53" s="56">
        <f t="shared" si="9"/>
        <v>5.0930870966201694E-8</v>
      </c>
      <c r="S53">
        <v>0</v>
      </c>
    </row>
    <row r="54" spans="16:19">
      <c r="P54">
        <v>53</v>
      </c>
      <c r="R54" s="56">
        <f t="shared" si="9"/>
        <v>1.4546112603052475E-7</v>
      </c>
      <c r="S54">
        <v>0</v>
      </c>
    </row>
    <row r="55" spans="16:19">
      <c r="P55">
        <v>55</v>
      </c>
      <c r="R55" s="56">
        <f t="shared" si="9"/>
        <v>3.9815245968167552E-7</v>
      </c>
      <c r="S55">
        <v>0</v>
      </c>
    </row>
    <row r="56" spans="16:19">
      <c r="P56">
        <v>57</v>
      </c>
      <c r="R56" s="56">
        <f t="shared" si="9"/>
        <v>1.0444519778965953E-6</v>
      </c>
      <c r="S56">
        <v>0</v>
      </c>
    </row>
    <row r="57" spans="16:19">
      <c r="P57">
        <v>59</v>
      </c>
      <c r="R57" s="56">
        <f t="shared" si="9"/>
        <v>2.6258152488799391E-6</v>
      </c>
      <c r="S57">
        <v>0</v>
      </c>
    </row>
    <row r="58" spans="16:19">
      <c r="P58">
        <v>61</v>
      </c>
      <c r="R58" s="56">
        <f t="shared" si="9"/>
        <v>6.3266887788447863E-6</v>
      </c>
      <c r="S58">
        <v>0</v>
      </c>
    </row>
    <row r="59" spans="16:19">
      <c r="P59">
        <v>63</v>
      </c>
      <c r="R59" s="56">
        <f t="shared" si="9"/>
        <v>1.4609164935191813E-5</v>
      </c>
      <c r="S59">
        <v>0</v>
      </c>
    </row>
    <row r="60" spans="16:19">
      <c r="P60">
        <v>65</v>
      </c>
      <c r="R60" s="56">
        <f t="shared" si="9"/>
        <v>3.23303889165782E-5</v>
      </c>
      <c r="S60">
        <v>0</v>
      </c>
    </row>
    <row r="61" spans="16:19">
      <c r="P61">
        <v>67</v>
      </c>
      <c r="R61" s="56">
        <f t="shared" si="9"/>
        <v>6.8569831377772493E-5</v>
      </c>
      <c r="S61">
        <v>0</v>
      </c>
    </row>
    <row r="62" spans="16:19">
      <c r="P62">
        <v>69</v>
      </c>
      <c r="R62" s="56">
        <f t="shared" si="9"/>
        <v>1.3937723665058584E-4</v>
      </c>
      <c r="S62">
        <v>0</v>
      </c>
    </row>
    <row r="63" spans="16:19">
      <c r="P63">
        <v>71</v>
      </c>
      <c r="R63" s="56">
        <f t="shared" si="9"/>
        <v>2.7151087780671581E-4</v>
      </c>
      <c r="S63">
        <v>0</v>
      </c>
    </row>
    <row r="64" spans="16:19">
      <c r="P64">
        <v>73</v>
      </c>
      <c r="R64" s="56">
        <f t="shared" si="9"/>
        <v>5.0689643131213169E-4</v>
      </c>
      <c r="S64">
        <v>0</v>
      </c>
    </row>
    <row r="65" spans="9:19">
      <c r="I65" t="s">
        <v>23</v>
      </c>
      <c r="P65">
        <v>75</v>
      </c>
      <c r="R65" s="56">
        <f t="shared" ref="R65:R89" si="10">1/$Q$34/SQRT(2*3.14159)*EXP(-(P65-$E$35)*(P65-$E$35)/2/$M$36)</f>
        <v>9.0695940623028535E-4</v>
      </c>
      <c r="S65">
        <v>1</v>
      </c>
    </row>
    <row r="66" spans="9:19">
      <c r="P66">
        <v>77</v>
      </c>
      <c r="R66" s="56">
        <f t="shared" si="10"/>
        <v>1.5552244694554285E-3</v>
      </c>
      <c r="S66">
        <v>0</v>
      </c>
    </row>
    <row r="67" spans="9:19">
      <c r="P67">
        <v>79</v>
      </c>
      <c r="R67" s="56">
        <f t="shared" si="10"/>
        <v>2.5558474452980072E-3</v>
      </c>
      <c r="S67">
        <v>0</v>
      </c>
    </row>
    <row r="68" spans="9:19">
      <c r="P68">
        <v>81</v>
      </c>
      <c r="R68" s="56">
        <f t="shared" si="10"/>
        <v>4.02544030627536E-3</v>
      </c>
      <c r="S68">
        <v>0</v>
      </c>
    </row>
    <row r="69" spans="9:19">
      <c r="P69">
        <v>83</v>
      </c>
      <c r="R69" s="56">
        <f t="shared" si="10"/>
        <v>6.0761497612260079E-3</v>
      </c>
      <c r="S69">
        <v>0</v>
      </c>
    </row>
    <row r="70" spans="9:19">
      <c r="P70">
        <v>85</v>
      </c>
      <c r="R70" s="56">
        <f t="shared" si="10"/>
        <v>8.7898236930401899E-3</v>
      </c>
      <c r="S70">
        <v>0</v>
      </c>
    </row>
    <row r="71" spans="9:19">
      <c r="P71">
        <v>87</v>
      </c>
      <c r="R71" s="56">
        <f t="shared" si="10"/>
        <v>1.2186204849724807E-2</v>
      </c>
      <c r="S71">
        <v>0</v>
      </c>
    </row>
    <row r="72" spans="9:19">
      <c r="P72">
        <v>89</v>
      </c>
      <c r="R72" s="56">
        <f t="shared" si="10"/>
        <v>1.6191735484251495E-2</v>
      </c>
      <c r="S72">
        <v>25</v>
      </c>
    </row>
    <row r="73" spans="9:19">
      <c r="P73">
        <v>91</v>
      </c>
      <c r="R73" s="56">
        <f t="shared" si="10"/>
        <v>2.0618399119948203E-2</v>
      </c>
      <c r="S73">
        <v>0</v>
      </c>
    </row>
    <row r="74" spans="9:19">
      <c r="P74">
        <v>93</v>
      </c>
      <c r="R74" s="56">
        <f t="shared" si="10"/>
        <v>2.5162460133481106E-2</v>
      </c>
      <c r="S74">
        <v>0</v>
      </c>
    </row>
    <row r="75" spans="9:19">
      <c r="P75">
        <v>95</v>
      </c>
      <c r="R75" s="56">
        <f t="shared" si="10"/>
        <v>2.9429838116379649E-2</v>
      </c>
      <c r="S75">
        <v>0</v>
      </c>
    </row>
    <row r="76" spans="9:19">
      <c r="P76">
        <v>97</v>
      </c>
      <c r="R76" s="56">
        <f t="shared" si="10"/>
        <v>3.298824887368506E-2</v>
      </c>
      <c r="S76">
        <v>0</v>
      </c>
    </row>
    <row r="77" spans="9:19">
      <c r="P77">
        <v>99</v>
      </c>
      <c r="R77" s="56">
        <f t="shared" si="10"/>
        <v>3.5437841982747978E-2</v>
      </c>
      <c r="S77">
        <v>0</v>
      </c>
    </row>
    <row r="78" spans="9:19">
      <c r="P78">
        <v>101</v>
      </c>
      <c r="R78" s="56">
        <f t="shared" si="10"/>
        <v>3.6484793119181014E-2</v>
      </c>
      <c r="S78">
        <v>112</v>
      </c>
    </row>
    <row r="79" spans="9:19">
      <c r="P79">
        <v>103</v>
      </c>
      <c r="R79" s="56">
        <f t="shared" si="10"/>
        <v>3.5999222780014273E-2</v>
      </c>
      <c r="S79">
        <v>0</v>
      </c>
    </row>
    <row r="80" spans="9:19">
      <c r="P80">
        <v>105</v>
      </c>
      <c r="R80" s="56">
        <f t="shared" si="10"/>
        <v>3.4041679359525796E-2</v>
      </c>
      <c r="S80">
        <v>0</v>
      </c>
    </row>
    <row r="81" spans="16:19">
      <c r="P81">
        <v>107</v>
      </c>
      <c r="R81" s="56">
        <f t="shared" si="10"/>
        <v>3.0850729991779093E-2</v>
      </c>
      <c r="S81">
        <v>0</v>
      </c>
    </row>
    <row r="82" spans="16:19">
      <c r="P82">
        <v>109</v>
      </c>
      <c r="R82" s="56">
        <f t="shared" si="10"/>
        <v>2.6795170732350316E-2</v>
      </c>
      <c r="S82">
        <v>0</v>
      </c>
    </row>
    <row r="83" spans="16:19">
      <c r="P83">
        <v>111</v>
      </c>
      <c r="R83" s="56">
        <f t="shared" si="10"/>
        <v>2.230407558621526E-2</v>
      </c>
      <c r="S83">
        <v>0</v>
      </c>
    </row>
    <row r="84" spans="16:19">
      <c r="P84">
        <v>113</v>
      </c>
      <c r="R84" s="56">
        <f t="shared" si="10"/>
        <v>1.779297397654139E-2</v>
      </c>
      <c r="S84">
        <v>0</v>
      </c>
    </row>
    <row r="85" spans="16:19">
      <c r="P85">
        <v>115</v>
      </c>
      <c r="R85" s="56">
        <f t="shared" si="10"/>
        <v>1.3603462843156581E-2</v>
      </c>
      <c r="S85">
        <v>26</v>
      </c>
    </row>
    <row r="86" spans="16:19">
      <c r="P86">
        <v>117</v>
      </c>
      <c r="R86" s="56">
        <f t="shared" si="10"/>
        <v>9.9675178397893947E-3</v>
      </c>
      <c r="S86">
        <v>0</v>
      </c>
    </row>
    <row r="87" spans="16:19">
      <c r="P87">
        <v>119</v>
      </c>
      <c r="R87" s="56">
        <f t="shared" si="10"/>
        <v>6.9994059817404496E-3</v>
      </c>
      <c r="S87">
        <v>0</v>
      </c>
    </row>
    <row r="88" spans="16:19">
      <c r="P88">
        <v>121</v>
      </c>
      <c r="R88" s="56">
        <f t="shared" si="10"/>
        <v>4.7105537402917178E-3</v>
      </c>
      <c r="S88">
        <v>0</v>
      </c>
    </row>
    <row r="89" spans="16:19">
      <c r="P89">
        <v>123</v>
      </c>
      <c r="R89" s="56">
        <f t="shared" si="10"/>
        <v>3.0382209707709613E-3</v>
      </c>
      <c r="S89">
        <v>0</v>
      </c>
    </row>
  </sheetData>
  <pageMargins left="0.7" right="0.7" top="0.75" bottom="0.75" header="0.3" footer="0.3"/>
  <pageSetup paperSize="9" orientation="landscape" horizontalDpi="360" verticalDpi="360" r:id="rId1"/>
  <headerFooter>
    <oddHeader>&amp;CЗадача 5 - страница 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2008-04-12T23:28:04Z</cp:lastPrinted>
  <dcterms:created xsi:type="dcterms:W3CDTF">2008-04-12T16:35:38Z</dcterms:created>
  <dcterms:modified xsi:type="dcterms:W3CDTF">2008-04-13T07:24:15Z</dcterms:modified>
</cp:coreProperties>
</file>